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75" windowWidth="13275" windowHeight="9630" activeTab="1"/>
  </bookViews>
  <sheets>
    <sheet name="Приложение 6" sheetId="3" r:id="rId1"/>
    <sheet name="Приложение 7" sheetId="9" r:id="rId2"/>
    <sheet name="Приложение 8" sheetId="11" r:id="rId3"/>
    <sheet name="Приложение10" sheetId="5" r:id="rId4"/>
  </sheets>
  <definedNames>
    <definedName name="_Hlk403052338" localSheetId="2">'Приложение 8'!#REF!</definedName>
    <definedName name="_xlnm.Print_Area" localSheetId="1">'Приложение 7'!$A$1:$I$168</definedName>
  </definedNames>
  <calcPr calcId="144525"/>
</workbook>
</file>

<file path=xl/calcChain.xml><?xml version="1.0" encoding="utf-8"?>
<calcChain xmlns="http://schemas.openxmlformats.org/spreadsheetml/2006/main">
  <c r="E15" i="11" l="1"/>
  <c r="E24" i="11"/>
  <c r="E29" i="11"/>
  <c r="E30" i="11"/>
  <c r="D12" i="5" l="1"/>
  <c r="D6" i="5" s="1"/>
  <c r="H68" i="9" l="1"/>
  <c r="H67" i="9" s="1"/>
  <c r="H66" i="9" s="1"/>
  <c r="H65" i="9" s="1"/>
  <c r="E46" i="11" l="1"/>
  <c r="B46" i="11"/>
  <c r="H86" i="9"/>
  <c r="H107" i="9"/>
  <c r="H103" i="9"/>
  <c r="H101" i="9" l="1"/>
  <c r="D15" i="5" l="1"/>
  <c r="D14" i="5" s="1"/>
  <c r="D13" i="5" l="1"/>
  <c r="E99" i="11"/>
  <c r="E98" i="11" s="1"/>
  <c r="E97" i="11" s="1"/>
  <c r="E96" i="11" s="1"/>
  <c r="E95" i="11" s="1"/>
  <c r="H163" i="9" l="1"/>
  <c r="H162" i="9"/>
  <c r="H161" i="9" s="1"/>
  <c r="H160" i="9" s="1"/>
  <c r="H159" i="9" s="1"/>
  <c r="H35" i="9"/>
  <c r="H34" i="9" s="1"/>
  <c r="H33" i="9" s="1"/>
  <c r="B105" i="11"/>
  <c r="B40" i="11"/>
  <c r="H11" i="9"/>
  <c r="C79" i="9"/>
  <c r="D79" i="9"/>
  <c r="E79" i="9"/>
  <c r="H87" i="9"/>
  <c r="C87" i="9"/>
  <c r="D87" i="9"/>
  <c r="E87" i="9"/>
  <c r="H96" i="9"/>
  <c r="C96" i="9"/>
  <c r="D96" i="9"/>
  <c r="E96" i="9"/>
  <c r="H113" i="9"/>
  <c r="C113" i="9"/>
  <c r="D113" i="9"/>
  <c r="E113" i="9"/>
  <c r="H156" i="9"/>
  <c r="C156" i="9"/>
  <c r="D156" i="9"/>
  <c r="E156" i="9"/>
  <c r="H149" i="9"/>
  <c r="C149" i="9"/>
  <c r="D149" i="9"/>
  <c r="E149" i="9"/>
  <c r="B86" i="11"/>
  <c r="B46" i="9" s="1"/>
  <c r="B81" i="11"/>
  <c r="B109" i="11"/>
  <c r="B99" i="11"/>
  <c r="B91" i="11"/>
  <c r="B89" i="11"/>
  <c r="B84" i="11"/>
  <c r="B80" i="11"/>
  <c r="B108" i="9" s="1"/>
  <c r="B68" i="11"/>
  <c r="B61" i="11"/>
  <c r="B54" i="11"/>
  <c r="B50" i="11"/>
  <c r="B44" i="11"/>
  <c r="B42" i="11"/>
  <c r="B34" i="11"/>
  <c r="B26" i="11"/>
  <c r="B28" i="11"/>
  <c r="B22" i="11"/>
  <c r="B17" i="11"/>
  <c r="H47" i="9"/>
  <c r="D13" i="3" s="1"/>
  <c r="E26" i="11"/>
  <c r="E25" i="11" s="1"/>
  <c r="H61" i="9"/>
  <c r="H60" i="9" s="1"/>
  <c r="E80" i="11"/>
  <c r="E79" i="11"/>
  <c r="E78" i="11" s="1"/>
  <c r="E69" i="11"/>
  <c r="E28" i="11"/>
  <c r="E27" i="11" s="1"/>
  <c r="H27" i="9"/>
  <c r="H26" i="9" s="1"/>
  <c r="H25" i="9" s="1"/>
  <c r="H24" i="9" s="1"/>
  <c r="H40" i="9"/>
  <c r="H39" i="9" s="1"/>
  <c r="H38" i="9" s="1"/>
  <c r="H37" i="9" s="1"/>
  <c r="H126" i="9"/>
  <c r="H125" i="9" s="1"/>
  <c r="IV125" i="9" s="1"/>
  <c r="H120" i="9"/>
  <c r="H119" i="9"/>
  <c r="H118" i="9" s="1"/>
  <c r="H117" i="9" s="1"/>
  <c r="H127" i="9"/>
  <c r="E89" i="11"/>
  <c r="E84" i="11"/>
  <c r="E34" i="11"/>
  <c r="E33" i="11" s="1"/>
  <c r="H48" i="9"/>
  <c r="H49" i="9"/>
  <c r="H97" i="9"/>
  <c r="H121" i="9"/>
  <c r="H77" i="9"/>
  <c r="D20" i="3" s="1"/>
  <c r="D19" i="3" s="1"/>
  <c r="D16" i="3"/>
  <c r="H64" i="9"/>
  <c r="H81" i="9"/>
  <c r="H80" i="9" s="1"/>
  <c r="H78" i="9" s="1"/>
  <c r="H79" i="9" s="1"/>
  <c r="E112" i="11"/>
  <c r="E111" i="11" s="1"/>
  <c r="E110" i="11" s="1"/>
  <c r="E22" i="11"/>
  <c r="E21" i="11" s="1"/>
  <c r="E114" i="11"/>
  <c r="E113" i="11" s="1"/>
  <c r="E108" i="11"/>
  <c r="E105" i="11"/>
  <c r="E104" i="11" s="1"/>
  <c r="E103" i="11" s="1"/>
  <c r="E102" i="11"/>
  <c r="E101" i="11" s="1"/>
  <c r="E100" i="11" s="1"/>
  <c r="E91" i="11"/>
  <c r="E90" i="11" s="1"/>
  <c r="E88" i="11"/>
  <c r="E87" i="11" s="1"/>
  <c r="E86" i="11"/>
  <c r="E83" i="11"/>
  <c r="E81" i="11"/>
  <c r="E75" i="11"/>
  <c r="E71" i="11" s="1"/>
  <c r="E70" i="11" s="1"/>
  <c r="E66" i="11"/>
  <c r="E61" i="11"/>
  <c r="E60" i="11" s="1"/>
  <c r="E59" i="11" s="1"/>
  <c r="E58" i="11" s="1"/>
  <c r="E54" i="11"/>
  <c r="E53" i="11" s="1"/>
  <c r="E52" i="11" s="1"/>
  <c r="E51" i="11" s="1"/>
  <c r="E50" i="11"/>
  <c r="E49" i="11" s="1"/>
  <c r="E48" i="11" s="1"/>
  <c r="E47" i="11" s="1"/>
  <c r="E44" i="11"/>
  <c r="E43" i="11" s="1"/>
  <c r="E42" i="11"/>
  <c r="E40" i="11"/>
  <c r="E39" i="11" s="1"/>
  <c r="E36" i="11"/>
  <c r="E35" i="11" s="1"/>
  <c r="E10" i="11"/>
  <c r="E11" i="11"/>
  <c r="E12" i="11"/>
  <c r="E16" i="11"/>
  <c r="E17" i="11"/>
  <c r="E18" i="11"/>
  <c r="H105" i="9"/>
  <c r="H137" i="9"/>
  <c r="H135" i="9" s="1"/>
  <c r="H31" i="9"/>
  <c r="H15" i="9"/>
  <c r="E116" i="11" s="1"/>
  <c r="H14" i="9"/>
  <c r="H13" i="9" s="1"/>
  <c r="H12" i="9" s="1"/>
  <c r="H10" i="9" s="1"/>
  <c r="H50" i="9"/>
  <c r="H99" i="9"/>
  <c r="H95" i="9" s="1"/>
  <c r="H55" i="9"/>
  <c r="H54" i="9"/>
  <c r="H93" i="9"/>
  <c r="H133" i="9"/>
  <c r="H132" i="9" s="1"/>
  <c r="H157" i="9"/>
  <c r="H155" i="9" s="1"/>
  <c r="H154" i="9" s="1"/>
  <c r="H153" i="9" s="1"/>
  <c r="D33" i="3" s="1"/>
  <c r="H150" i="9"/>
  <c r="H148" i="9" s="1"/>
  <c r="H147" i="9"/>
  <c r="H146" i="9" s="1"/>
  <c r="H143" i="9"/>
  <c r="H141" i="9" s="1"/>
  <c r="H140" i="9" s="1"/>
  <c r="H88" i="9"/>
  <c r="H22" i="9"/>
  <c r="H21" i="9" s="1"/>
  <c r="H20" i="9" s="1"/>
  <c r="H19" i="9" s="1"/>
  <c r="D8" i="3" s="1"/>
  <c r="H45" i="9"/>
  <c r="H44" i="9"/>
  <c r="H43" i="9" s="1"/>
  <c r="H42" i="9" s="1"/>
  <c r="D12" i="3" s="1"/>
  <c r="H114" i="9"/>
  <c r="H112" i="9" s="1"/>
  <c r="H111" i="9" s="1"/>
  <c r="H110" i="9" s="1"/>
  <c r="I139" i="9"/>
  <c r="I112" i="9"/>
  <c r="I110" i="9"/>
  <c r="I109" i="9" s="1"/>
  <c r="I25" i="9"/>
  <c r="I24" i="9" s="1"/>
  <c r="I18" i="9" s="1"/>
  <c r="I17" i="9" s="1"/>
  <c r="I8" i="9" s="1"/>
  <c r="E106" i="11"/>
  <c r="H59" i="9"/>
  <c r="H58" i="9"/>
  <c r="H57" i="9"/>
  <c r="D14" i="3" s="1"/>
  <c r="D15" i="3"/>
  <c r="B69" i="9"/>
  <c r="B129" i="9"/>
  <c r="B56" i="9"/>
  <c r="B82" i="9"/>
  <c r="B158" i="9"/>
  <c r="B41" i="9"/>
  <c r="B115" i="9"/>
  <c r="B100" i="9"/>
  <c r="B52" i="9"/>
  <c r="B98" i="9"/>
  <c r="B123" i="9"/>
  <c r="B30" i="9"/>
  <c r="B106" i="9"/>
  <c r="B32" i="9"/>
  <c r="B75" i="9"/>
  <c r="B102" i="9"/>
  <c r="B151" i="9"/>
  <c r="B131" i="9"/>
  <c r="B29" i="9"/>
  <c r="B63" i="9"/>
  <c r="B89" i="9"/>
  <c r="B104" i="9"/>
  <c r="B124" i="9"/>
  <c r="B53" i="9"/>
  <c r="H136" i="9"/>
  <c r="H92" i="9"/>
  <c r="H91" i="9" s="1"/>
  <c r="D23" i="3" l="1"/>
  <c r="E41" i="11"/>
  <c r="E32" i="11"/>
  <c r="E31" i="11" s="1"/>
  <c r="E82" i="11"/>
  <c r="B138" i="9"/>
  <c r="E14" i="11"/>
  <c r="E13" i="11" s="1"/>
  <c r="E20" i="11"/>
  <c r="E19" i="11"/>
  <c r="IV19" i="11" s="1"/>
  <c r="E9" i="11"/>
  <c r="E8" i="11" s="1"/>
  <c r="E7" i="11" s="1"/>
  <c r="D25" i="3"/>
  <c r="H109" i="9"/>
  <c r="D24" i="3" s="1"/>
  <c r="H85" i="9"/>
  <c r="H84" i="9" s="1"/>
  <c r="D22" i="3" s="1"/>
  <c r="H145" i="9"/>
  <c r="D31" i="3"/>
  <c r="D30" i="3" s="1"/>
  <c r="D10" i="3"/>
  <c r="H139" i="9"/>
  <c r="D28" i="3" s="1"/>
  <c r="D29" i="3"/>
  <c r="D27" i="3"/>
  <c r="D26" i="3" s="1"/>
  <c r="H116" i="9"/>
  <c r="E6" i="11" s="1"/>
  <c r="H142" i="9"/>
  <c r="H76" i="9"/>
  <c r="H152" i="9"/>
  <c r="D32" i="3" s="1"/>
  <c r="E77" i="11"/>
  <c r="E76" i="11" s="1"/>
  <c r="D9" i="3"/>
  <c r="D7" i="3" s="1"/>
  <c r="H18" i="9"/>
  <c r="D21" i="3" l="1"/>
  <c r="H83" i="9"/>
  <c r="H17" i="9" s="1"/>
  <c r="H8" i="9" s="1"/>
  <c r="IV76" i="9"/>
  <c r="E23" i="11"/>
  <c r="E5" i="11" s="1"/>
  <c r="D6" i="3"/>
  <c r="D19" i="5" l="1"/>
  <c r="D18" i="5" s="1"/>
  <c r="D17" i="5" s="1"/>
</calcChain>
</file>

<file path=xl/sharedStrings.xml><?xml version="1.0" encoding="utf-8"?>
<sst xmlns="http://schemas.openxmlformats.org/spreadsheetml/2006/main" count="967" uniqueCount="387">
  <si>
    <t>Сумма</t>
  </si>
  <si>
    <t>Рз</t>
  </si>
  <si>
    <t>ПР</t>
  </si>
  <si>
    <t>Наименование показателя</t>
  </si>
  <si>
    <t xml:space="preserve">Всего расходов:
   в том числе: </t>
  </si>
  <si>
    <t>1.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</si>
  <si>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</si>
  <si>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</si>
  <si>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</si>
  <si>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2. 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</si>
  <si>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</si>
  <si>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</si>
  <si>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</si>
  <si>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</si>
  <si>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Периодическая печать и издательства</t>
  </si>
  <si>
    <t>01</t>
  </si>
  <si>
    <t>00</t>
  </si>
  <si>
    <t>02</t>
  </si>
  <si>
    <t>04</t>
  </si>
  <si>
    <t>07</t>
  </si>
  <si>
    <t>12</t>
  </si>
  <si>
    <t>03</t>
  </si>
  <si>
    <t>09</t>
  </si>
  <si>
    <t>05</t>
  </si>
  <si>
    <t>08</t>
  </si>
  <si>
    <t>тыс.рублей</t>
  </si>
  <si>
    <t>ЦСР</t>
  </si>
  <si>
    <t>ВР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</si>
  <si>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</si>
  <si>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</si>
  <si>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</si>
  <si>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</si>
  <si>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Образование</t>
  </si>
  <si>
    <t>Код</t>
  </si>
  <si>
    <t>Наименование кода администратора группы, подгруппы, статьи, подстатьи элемента, программы (подпрограммы, кода экономической классификации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</si>
  <si>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</si>
  <si>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</si>
  <si>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</si>
  <si>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</si>
  <si>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Национальная оборона</t>
  </si>
  <si>
    <t>Физическая культура и спорт</t>
  </si>
  <si>
    <t>11</t>
  </si>
  <si>
    <t>Физическая культура</t>
  </si>
  <si>
    <t>13</t>
  </si>
  <si>
    <t>Иные межбюджетные трансферты</t>
  </si>
  <si>
    <t>Социальная политика</t>
  </si>
  <si>
    <t>10</t>
  </si>
  <si>
    <t>Средства массовой информации</t>
  </si>
  <si>
    <t>3. Национальная безопасность и правоохранительная деятельность</t>
  </si>
  <si>
    <t>120</t>
  </si>
  <si>
    <t>240</t>
  </si>
  <si>
    <t>Иные закупки товаров, работ и услуг для государственных (муниципальных) нужд</t>
  </si>
  <si>
    <t>870</t>
  </si>
  <si>
    <t>850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</si>
  <si>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</si>
  <si>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</si>
  <si>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</si>
  <si>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</si>
  <si>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</si>
  <si>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</si>
  <si>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</si>
  <si>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№ п/п</t>
  </si>
  <si>
    <t>наименование</t>
  </si>
  <si>
    <t>вед</t>
  </si>
  <si>
    <t>РЗ</t>
  </si>
  <si>
    <t>2012 год первон.</t>
  </si>
  <si>
    <t>РАСХОДЫ всего</t>
  </si>
  <si>
    <t xml:space="preserve">  в том числе:</t>
  </si>
  <si>
    <t>1.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</si>
  <si>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</si>
  <si>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</si>
  <si>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Обеспечение деятельности высшего органа исполнительной власти муниципального образования Выселковский район</t>
  </si>
  <si>
    <t>Глава муниципального образования</t>
  </si>
  <si>
    <t>Расходы на обеспечение функций органов местного самоуправления</t>
  </si>
  <si>
    <t>Расходы на обеспечение функций  органов местного самоуправления</t>
  </si>
  <si>
    <t>Иные межбюджетные трансферты на функционирование контрольно-счетной палаты муниципального образования Выселковский район</t>
  </si>
  <si>
    <t>Финансовое обеспечение непредвиденных расходов</t>
  </si>
  <si>
    <t xml:space="preserve">Другие общегосударственные вопросы </t>
  </si>
  <si>
    <t>Расходы на обеспечение деятельности (оказание услуг) муниципальных учреждений</t>
  </si>
  <si>
    <t xml:space="preserve">Мобилизационная и вневойсковая  подготовка 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</si>
  <si>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</si>
  <si>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</si>
  <si>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Дорожное хозяйство (дорожные фонды)</t>
  </si>
  <si>
    <t>Создание условий для массового отдыха жителей поселения</t>
  </si>
  <si>
    <t>60 0 2015</t>
  </si>
  <si>
    <t>Организация сбора и вывоза бытовых отходов и мусора на территории поселения</t>
  </si>
  <si>
    <t>Организация ритуальных услуг и содержание мест захоронения</t>
  </si>
  <si>
    <t>Мероприятия по работе с детьми и молодежью</t>
  </si>
  <si>
    <t>66 2 0059</t>
  </si>
  <si>
    <t>Социальная поддержка граждан</t>
  </si>
  <si>
    <t xml:space="preserve">Физическая культура </t>
  </si>
  <si>
    <t>Мероприятия по развитию физической культуры и спорта</t>
  </si>
  <si>
    <t>Информационное обеспечение деятельности органов местного самоуправления</t>
  </si>
  <si>
    <t xml:space="preserve">Мероприятия по информированию населения о деятельности органов местного самоуправления </t>
  </si>
  <si>
    <t>сумма</t>
  </si>
  <si>
    <t>Выселковского района</t>
  </si>
  <si>
    <t>Закупка товаров, работ и услуг для государственных (муниципальных) нужд</t>
  </si>
  <si>
    <t>200</t>
  </si>
  <si>
    <t>110</t>
  </si>
  <si>
    <t>Коммунальное хозяйство</t>
  </si>
  <si>
    <t>Поддержка коммунального хозяйства</t>
  </si>
  <si>
    <t>Мероприятия по содержанию и развитию коммунального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</si>
  <si>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</si>
  <si>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</si>
  <si>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Другие мероприятия в области культуры</t>
  </si>
  <si>
    <t>66 3 0000</t>
  </si>
  <si>
    <t>Мероприятия по охране и содержанию памятников культуры</t>
  </si>
  <si>
    <t>66 3 2021</t>
  </si>
  <si>
    <t>263</t>
  </si>
  <si>
    <t>тыс. руб.</t>
  </si>
  <si>
    <t>Администрация муниципального образования Новобейсугское сельское поселение</t>
  </si>
  <si>
    <t>Обеспечение деятельности администрации муниципального образования Новобейсугское сельское поселение</t>
  </si>
  <si>
    <t>Обеспечение функционирования администрации муниципального образования Новобейсугское сельское поселение</t>
  </si>
  <si>
    <t>Резервный фонд администрации муниципального образования Новобейсугского сельское поселение</t>
  </si>
  <si>
    <t>06</t>
  </si>
  <si>
    <t>2.</t>
  </si>
  <si>
    <t>Реализация муниципальных функций связаных с муниципальным управлением</t>
  </si>
  <si>
    <t>Прочие обязательства муниципального образования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</si>
  <si>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</si>
  <si>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</si>
  <si>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Совет Новобейсугского сельского поселения Выселковского района</t>
  </si>
  <si>
    <t>Обеспечение деятельности контрольно-счетной палаты муниципального образования Выселковский район</t>
  </si>
  <si>
    <t>Контрольно-счетная палата муниципального образования Выселковский район</t>
  </si>
  <si>
    <t>Публичные нормативные социальные выплаты гражданам</t>
  </si>
  <si>
    <t>500</t>
  </si>
  <si>
    <t>100</t>
  </si>
  <si>
    <t>800</t>
  </si>
  <si>
    <t>300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</si>
  <si>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</si>
  <si>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Отдельные мероприятия муниципальной программы</t>
  </si>
  <si>
    <t>Муниципальная программа «Развитие культуры Новобейсугского сельского поселения Выселковского района»</t>
  </si>
  <si>
    <t>Муниципальная программа «Развитие физической культуры и спорта на территории  Новобейсугского сельского поселения Выселковского района»</t>
  </si>
  <si>
    <t>Муниципальная программа «Информационное обслуживание деятельности администрации и Совета Новобейсугского сельского поселения Выселковского района»</t>
  </si>
  <si>
    <t>Муниципальная программа «Содержание и развитие муниципального хозяйства Новобейсугского сельского поселения Выселковского района»</t>
  </si>
  <si>
    <t>Муниципальная программа «Содержание и развитие Новобейсугского сельского поселения Выселковского района в сфере благоустройства»</t>
  </si>
  <si>
    <t>Организация освещения улиц.</t>
  </si>
  <si>
    <t>Озеленение</t>
  </si>
  <si>
    <t>Муниципальная программа «Молодежь Новобейсугского сельского поселения Выселковского района»</t>
  </si>
  <si>
    <t>Организация библиотечного обслуживания населения</t>
  </si>
  <si>
    <t>Организация досуга и культуры</t>
  </si>
  <si>
    <t>Дополнительное материальное обеспечение</t>
  </si>
  <si>
    <t>Обеспечение первичных мер пожарной безопасности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</si>
  <si>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</si>
  <si>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</si>
  <si>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муниципальных учреждений</t>
  </si>
  <si>
    <t>Мероприятия по текущему, капитальному ремонту автомобильных дорог и их содержанию</t>
  </si>
  <si>
    <t>Организация сбора и вывоза мусора</t>
  </si>
  <si>
    <t>Организация и содержание мест захоронения</t>
  </si>
  <si>
    <t>4.</t>
  </si>
  <si>
    <t>5.</t>
  </si>
  <si>
    <t>Муниципальная программа «Молодежь Новобейсугского поселения Выселковского района»</t>
  </si>
  <si>
    <t>6.</t>
  </si>
  <si>
    <t>Муниципальная программа «Развитие физической культуры и спорта на территории Новобейсугского сельского поселения Выселковского района»</t>
  </si>
  <si>
    <t>Мероприятия по развитию     физической культуры и спорта</t>
  </si>
  <si>
    <t>7.</t>
  </si>
  <si>
    <t>Отдельные мероприятия муниципальной  программы</t>
  </si>
  <si>
    <t>8.</t>
  </si>
  <si>
    <t>9.</t>
  </si>
  <si>
    <t>10.</t>
  </si>
  <si>
    <t>Реализация муниципальных функций, связанных с муниципальным управлением</t>
  </si>
  <si>
    <t>11.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</si>
  <si>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</si>
  <si>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 xml:space="preserve">Межбюджетные трансферты </t>
  </si>
  <si>
    <t>12.</t>
  </si>
  <si>
    <t>Межбюджетные трансферты на выполнение полномочий  по осуществлению внешнего финансового контроля</t>
  </si>
  <si>
    <r>
      <t xml:space="preserve"> </t>
    </r>
    <r>
      <rPr>
        <b/>
        <sz val="14"/>
        <color indexed="8"/>
        <rFont val="Times New Roman"/>
        <family val="1"/>
        <charset val="204"/>
      </rPr>
      <t>Муниципальная программа «Обеспечение пожарной безопасности  Новобейсугского сельского поселения Выселковского района»</t>
    </r>
  </si>
  <si>
    <t>3.</t>
  </si>
  <si>
    <t>В.В. Василенко</t>
  </si>
  <si>
    <t>68 0 00 00000</t>
  </si>
  <si>
    <t>68 2 00 00000</t>
  </si>
  <si>
    <t>68 2 00 20010</t>
  </si>
  <si>
    <t>50 0 00 00000</t>
  </si>
  <si>
    <t>50 1 00 00000</t>
  </si>
  <si>
    <t>50 1 00 00190</t>
  </si>
  <si>
    <t>51 0 00 00000</t>
  </si>
  <si>
    <t>51 1 00 00000</t>
  </si>
  <si>
    <t>51 1 00 00190</t>
  </si>
  <si>
    <t>51 1 00 60190</t>
  </si>
  <si>
    <t>51 2 00 00000</t>
  </si>
  <si>
    <t>51 2 00 20490</t>
  </si>
  <si>
    <t>51 1 00 00590</t>
  </si>
  <si>
    <t>51 4 00 00000</t>
  </si>
  <si>
    <t>51 4 00 20040</t>
  </si>
  <si>
    <t>51 1 00 51180</t>
  </si>
  <si>
    <t>52 0 00 00000</t>
  </si>
  <si>
    <t>52 1 00 00000</t>
  </si>
  <si>
    <t>52 1 00 20070</t>
  </si>
  <si>
    <t>07 0 00 00000</t>
  </si>
  <si>
    <t>07 1 00 00000</t>
  </si>
  <si>
    <t>07 1 00 20100</t>
  </si>
  <si>
    <t>02 0 00 00000</t>
  </si>
  <si>
    <t>02 1 00 00000</t>
  </si>
  <si>
    <t>03 0 00 00000</t>
  </si>
  <si>
    <t>03 1 00 00000</t>
  </si>
  <si>
    <t>05 0 00 00000</t>
  </si>
  <si>
    <t>05 1 00 00000</t>
  </si>
  <si>
    <t>01 0 00 00000</t>
  </si>
  <si>
    <t>01 1 00 00000</t>
  </si>
  <si>
    <t>Совершенствование культурно-досуговой  деятельности Новобейсугского сельского поселения Выселковского района</t>
  </si>
  <si>
    <t>01 1 01 00000</t>
  </si>
  <si>
    <t>01 1 01 00590</t>
  </si>
  <si>
    <t>01 2 00 00000</t>
  </si>
  <si>
    <t>Функционирование и развитие библиотечной деятельности</t>
  </si>
  <si>
    <t>Обеспечение сохранности памятников культурного наследия</t>
  </si>
  <si>
    <t>64 0 00 00000</t>
  </si>
  <si>
    <t>64 1 00 20220</t>
  </si>
  <si>
    <t>Доплата к пенсии муниципальным служащим</t>
  </si>
  <si>
    <t>64 1 00 00000</t>
  </si>
  <si>
    <t>06 0 00 00000</t>
  </si>
  <si>
    <t>06 1 00 00000</t>
  </si>
  <si>
    <t>04 0 00 00000</t>
  </si>
  <si>
    <t>04 1 00 00000</t>
  </si>
  <si>
    <t>0100000000</t>
  </si>
  <si>
    <t>0110000000</t>
  </si>
  <si>
    <t>0110100000</t>
  </si>
  <si>
    <t>0110100590</t>
  </si>
  <si>
    <t>01 3 00 00000</t>
  </si>
  <si>
    <t>0120000000</t>
  </si>
  <si>
    <t>0120200590</t>
  </si>
  <si>
    <t>0130000000</t>
  </si>
  <si>
    <t>0200000000</t>
  </si>
  <si>
    <t>0210000000</t>
  </si>
  <si>
    <t>0300000000</t>
  </si>
  <si>
    <t>0310000000</t>
  </si>
  <si>
    <t>0400000000</t>
  </si>
  <si>
    <t>0410000000</t>
  </si>
  <si>
    <t>0500000000</t>
  </si>
  <si>
    <t>0510000000</t>
  </si>
  <si>
    <t>0600000000</t>
  </si>
  <si>
    <t>0610000000</t>
  </si>
  <si>
    <t>0610020250</t>
  </si>
  <si>
    <t xml:space="preserve">   0700000000</t>
  </si>
  <si>
    <t xml:space="preserve">    0710000000</t>
  </si>
  <si>
    <t xml:space="preserve">    0710020100</t>
  </si>
  <si>
    <t>5000000000</t>
  </si>
  <si>
    <t>5010000000</t>
  </si>
  <si>
    <t>5010000190</t>
  </si>
  <si>
    <t>5100000000</t>
  </si>
  <si>
    <t>5110000000</t>
  </si>
  <si>
    <t>5110000190</t>
  </si>
  <si>
    <t>5110000590</t>
  </si>
  <si>
    <t>5110051180</t>
  </si>
  <si>
    <t>5110060190</t>
  </si>
  <si>
    <t>5120000000</t>
  </si>
  <si>
    <t>5120020490</t>
  </si>
  <si>
    <t>5200000000</t>
  </si>
  <si>
    <t>5210000000</t>
  </si>
  <si>
    <t>5210020070</t>
  </si>
  <si>
    <t>6400000000</t>
  </si>
  <si>
    <t>6410020220</t>
  </si>
  <si>
    <t>6800000000</t>
  </si>
  <si>
    <t>6820000000</t>
  </si>
  <si>
    <t>6820020010</t>
  </si>
  <si>
    <t>Финансовое обеспечение мероприятий по совершенствованию противопожарной защиты населения Новобейсугского сельского поселения</t>
  </si>
  <si>
    <t>07 1 01 00000</t>
  </si>
  <si>
    <t>Национальная экономика</t>
  </si>
  <si>
    <t>Содержание автомобильных дорог и инженерных сооружений на них в границах поселений</t>
  </si>
  <si>
    <t xml:space="preserve">Мероприятия по текущему, капитальному ремонту автомобильных дорог и  их содержанию   </t>
  </si>
  <si>
    <t>Глава Новобейсугского сельского поселения</t>
  </si>
  <si>
    <t>Глава  Новобейсугского сельского поселения</t>
  </si>
  <si>
    <t>Глава Новобейсугского сельского поселения Выселковского района</t>
  </si>
  <si>
    <t>02 1 01 20110</t>
  </si>
  <si>
    <t>0210120110</t>
  </si>
  <si>
    <t>02 1 02 20140</t>
  </si>
  <si>
    <t>03 1 01 20160</t>
  </si>
  <si>
    <t>03 1 01 20170</t>
  </si>
  <si>
    <t>03 1 01 20180</t>
  </si>
  <si>
    <t>03 1 01 20190</t>
  </si>
  <si>
    <t>05 1 01 20200</t>
  </si>
  <si>
    <t>01 2 01 00000</t>
  </si>
  <si>
    <t>01 2 01 00590</t>
  </si>
  <si>
    <t>01 3 01 00000</t>
  </si>
  <si>
    <t>01 3 01 20210</t>
  </si>
  <si>
    <t>04 1 01 20260</t>
  </si>
  <si>
    <t>0120100590</t>
  </si>
  <si>
    <t>0120100000</t>
  </si>
  <si>
    <t>0130120210</t>
  </si>
  <si>
    <t>013010000</t>
  </si>
  <si>
    <t>0210220140</t>
  </si>
  <si>
    <t>0310120160</t>
  </si>
  <si>
    <t>0310120170</t>
  </si>
  <si>
    <t>0310120180</t>
  </si>
  <si>
    <t>0310120190</t>
  </si>
  <si>
    <t>0410120260</t>
  </si>
  <si>
    <t>0510120200</t>
  </si>
  <si>
    <t>5140020040</t>
  </si>
  <si>
    <t>5140000000</t>
  </si>
  <si>
    <t xml:space="preserve">  0710020100</t>
  </si>
  <si>
    <t>02 1 03 20230</t>
  </si>
  <si>
    <t>0210320230</t>
  </si>
  <si>
    <t>Обеспечение деятельности высшего органа исполнительной власти муниципального образования Новобейсугское сельское поселение</t>
  </si>
  <si>
    <t xml:space="preserve">Молодежная политика </t>
  </si>
  <si>
    <t>14</t>
  </si>
  <si>
    <t>Другие вопросы в области национальной безопасности и правоохранительной деятельности</t>
  </si>
  <si>
    <t>Другие мероприятия в области национальной безопасности и правоохранительной деятельности</t>
  </si>
  <si>
    <t>Молодежная политика</t>
  </si>
  <si>
    <t>Обеспечение проведение выборов и референдумов</t>
  </si>
  <si>
    <t>Проведение выборов и референдумов</t>
  </si>
  <si>
    <t>51 9 00 00000</t>
  </si>
  <si>
    <t xml:space="preserve">01 </t>
  </si>
  <si>
    <t>51 9 00 20280</t>
  </si>
  <si>
    <t>Проведение выборов депутатов Совета Новобейсугского сельского поселения Выселковского района</t>
  </si>
  <si>
    <t>5190000000</t>
  </si>
  <si>
    <t>5190020280</t>
  </si>
  <si>
    <t xml:space="preserve"> «Распределительный газопровод высокого давления, ШГРП и распределительный газопровод низкого давления от ШГРП до ж.д. № 37 по ул.Калинина и ж.д. № 47 по ул.Пионерской». </t>
  </si>
  <si>
    <t>06 1 01 20250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</si>
  <si>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ор-ганами управления государственными внебюджетными фондами</t>
  </si>
  <si>
    <t xml:space="preserve">Мероприятия по изготовлению проектно-сметной документации  «Распределительный газопровод высокого давления, ШГРП и распределительный газопровод низкого давления от ШГРП до ж.д. № 37 по ул.Калинина и ж.д. № 47 по ул.Пионерской». </t>
  </si>
  <si>
    <t>Распределение бюджетных ассигнований 
по целевым статьям (муниципальным программам 
Новобейсугского сельского поселения Выселковского района 
и непрограммным направлениям деятельности), группам 
видов расходов классификации расходов бюджета Новобейсугского сельского поселения Выселковского района
на 2019 год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</si>
  <si>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</si>
  <si>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 </t>
  </si>
  <si>
    <t xml:space="preserve">      Распределение бюджетных ассигнований по разделам и подразделам классификации расходов бюджета Новобейсугского сельского поселения  Выселковского района 2019 год
</t>
  </si>
  <si>
    <t>06 1 01 00000</t>
  </si>
  <si>
    <t>Развитие физической культуры и спорта в Новобейсугском сельском поселении</t>
  </si>
  <si>
    <t>04 1 01 00000</t>
  </si>
  <si>
    <t>Информационное обеспечение деятельности органов местного самоуправления Новобейсугского сельского поселения Выселковского района</t>
  </si>
  <si>
    <t>Культура, кинематография</t>
  </si>
  <si>
    <t>05 1 01 00000</t>
  </si>
  <si>
    <t>Отдельные мероприятия по работе с детьми и молодежью</t>
  </si>
  <si>
    <t>Мероприятия для массового отдыха жителей поселения обустройство мест массового отдыха</t>
  </si>
  <si>
    <t>Поддержка коммунального хозяйства по содержанию и развитию коммунального хозяйства</t>
  </si>
  <si>
    <t>02 1 01 00000</t>
  </si>
  <si>
    <t>Реализация мероприятий по содержанию и ремонту автомобильных дорог общего пользования, в том числе дорог в поселениях (за исключением автомобильных дорог федерального значения)</t>
  </si>
  <si>
    <t>Обеспечение проведения выборов и референдумов</t>
  </si>
  <si>
    <t xml:space="preserve">Обеспечение деятельности финансовых, налоговых и таможенных органов и органов финансового (финансово-бюджетного) </t>
  </si>
  <si>
    <t>Ведомственная структура расходов бюджета Новобейсугского сельского поселения Выселковского района на 2019 год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</si>
  <si>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</si>
  <si>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Обеспечение государственных вопросов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</si>
  <si>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</si>
  <si>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02 1 02 00000</t>
  </si>
  <si>
    <t>Источники  внутреннего финансирования дефицита  бюджета Новобейсугского сельского поселения Выселковского района, перечень статей и видов источников финансирования дефицита бюджета на 2019год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</si>
  <si>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</si>
  <si>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Обеспечение деятельности финансовых органов</t>
  </si>
  <si>
    <t>51 1 00 20011</t>
  </si>
  <si>
    <t>Межбюджетные трансферты на выполнение полномочий по осуществлению внутреннего муниципального контроля</t>
  </si>
  <si>
    <t>5110020000</t>
  </si>
  <si>
    <t>5110020011</t>
  </si>
  <si>
    <t xml:space="preserve">Благоустройства сквера по адресу: Краснодарский край, Выселковский район, станица Новобейсугская, угол ул. Ленина/ул. Демьяненко. </t>
  </si>
  <si>
    <t xml:space="preserve">Благоустройство сквера по адресу: Краснодарский край, Выселковский район, станица Новобейсугская, угол ул. Ленина/ул. Демьяненко. </t>
  </si>
  <si>
    <t>03 1 F2 55550</t>
  </si>
  <si>
    <t>03 1 F2 00000</t>
  </si>
  <si>
    <t>031F2 55550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</si>
  <si>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</si>
  <si>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</si>
  <si>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</si>
  <si>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</si>
  <si>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</si>
  <si>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51 8 00 00000</t>
  </si>
  <si>
    <t>Процентные платежи по муниципальному долгу муниципального образования</t>
  </si>
  <si>
    <t>51 8 00 20270</t>
  </si>
  <si>
    <t>Обслуживание муниципального долга</t>
  </si>
  <si>
    <t>700</t>
  </si>
  <si>
    <t>1,0</t>
  </si>
  <si>
    <t>13.</t>
  </si>
  <si>
    <t>5180020270</t>
  </si>
  <si>
    <t>5180000000</t>
  </si>
  <si>
    <t>Источники финансирования дефицита бюджетов – всего</t>
  </si>
  <si>
    <t>992 010 03000 00 0000 000</t>
  </si>
  <si>
    <t>992 010 30000 00 0000 700</t>
  </si>
  <si>
    <t>Получение кредитов от других бюджетов бюджетной системы в валюте Российской Федерации</t>
  </si>
  <si>
    <t>992 010 30000 00 0000 710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</si>
  <si>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</si>
  <si>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992 010 30000 00 0000 800</t>
  </si>
  <si>
    <t>992 010 30000 00 0000 810</t>
  </si>
  <si>
    <t>Погашение бюджетом сельского поселения кредитов от других бюджетов бюджетной системы Российской Федерации бюджетам в валюте Российской Федерации</t>
  </si>
  <si>
    <t>992 010 50000 00 0000 000</t>
  </si>
  <si>
    <t>Изменение остатков средств на счетах по учету средств бюджетов</t>
  </si>
  <si>
    <t>992 010 50000 00 0000 500</t>
  </si>
  <si>
    <t>Увеличение остатков средств</t>
  </si>
  <si>
    <t>992 010 50200 00 0000 500</t>
  </si>
  <si>
    <t xml:space="preserve">992 010 50201 00 0000 510 </t>
  </si>
  <si>
    <t>992 010 50201 10 0000 510</t>
  </si>
  <si>
    <t>Увеличение прочих остатков денежных средств бюджетов сельских поселений</t>
  </si>
  <si>
    <t>992 010 50000 00 0000 600</t>
  </si>
  <si>
    <t>Уменьшение остатков средств</t>
  </si>
  <si>
    <t>992 010 50200 00 0000 600</t>
  </si>
  <si>
    <t>992 010 50201 00 0000 610</t>
  </si>
  <si>
    <t>992 010 50201 10 0000 610</t>
  </si>
  <si>
    <t>Уменьшение прочих остатков денежных средств бюджетов сельских поселений</t>
  </si>
  <si>
    <t>Мероприятие на содержание и развитие с сфере благоустройства</t>
  </si>
  <si>
    <t>03 1 01 20200</t>
  </si>
  <si>
    <t>0310120200</t>
  </si>
  <si>
    <t xml:space="preserve">ПРИЛОЖЕНИЕ 8                                                                      к решению ___  сессии   3   созыва Совета Новобейсугского сельского поселения Выселковского района 
от 23.10.2019 года №_____
   </t>
  </si>
  <si>
    <t xml:space="preserve">ПРИЛОЖЕНИЕ № 7
к решению  ___   сессии   3   созыва Совета Новобейсугского сельского поселения Выселковского района 
от 23.10.2019 года № _____
  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</si>
  <si>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 ___   сессии   3   созыва Совета Новобейсугского сельского поселения Выселковского района 
от 23.10.2019 года № _____
   </t>
  </si>
  <si>
    <t xml:space="preserve">Оснощения объектов благоустройства системой видеонаблюдения </t>
  </si>
  <si>
    <t xml:space="preserve">ПРИЛОЖЕНИЕ № 10                         к решению 66  сессии  3   созыва Совета Новобейсугского сельского поселения Выселковского района 
от 23.10.2019 года № ___
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</si>
</sst>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1" applyFill="1"/>
    <xf numFmtId="49" fontId="2" fillId="0" borderId="0" xfId="1" applyNumberFormat="1" applyFont="1" applyFill="1"/>
    <xf numFmtId="0" fontId="2" fillId="0" borderId="0" xfId="1" applyFont="1" applyFill="1"/>
    <xf numFmtId="0" fontId="3" fillId="0" borderId="0" xfId="1" applyFont="1" applyFill="1"/>
    <xf numFmtId="49" fontId="3" fillId="0" borderId="0" xfId="1" applyNumberFormat="1" applyFont="1" applyFill="1"/>
    <xf numFmtId="0" fontId="0" fillId="0" borderId="0" xfId="0" applyFont="1"/>
    <xf numFmtId="165" fontId="4" fillId="0" borderId="0" xfId="0" applyNumberFormat="1" applyFont="1"/>
    <xf numFmtId="0" fontId="9" fillId="0" borderId="0" xfId="1" applyFill="1" applyAlignment="1"/>
    <xf numFmtId="0" fontId="7" fillId="0" borderId="0" xfId="1" applyFont="1" applyFill="1"/>
    <xf numFmtId="49" fontId="2" fillId="0" borderId="0" xfId="0" applyNumberFormat="1" applyFont="1" applyFill="1"/>
    <xf numFmtId="0" fontId="12" fillId="0" borderId="0" xfId="1" applyFont="1" applyFill="1"/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Fill="1"/>
    <xf numFmtId="165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16" fillId="0" borderId="0" xfId="0" applyFont="1"/>
    <xf numFmtId="0" fontId="2" fillId="0" borderId="0" xfId="0" applyFont="1" applyAlignment="1">
      <alignment horizontal="right"/>
    </xf>
    <xf numFmtId="0" fontId="2" fillId="0" borderId="0" xfId="1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2" fillId="0" borderId="0" xfId="1" applyFont="1" applyFill="1" applyAlignment="1">
      <alignment horizontal="justify" vertical="top" wrapText="1"/>
    </xf>
    <xf numFmtId="164" fontId="2" fillId="0" borderId="0" xfId="1" applyNumberFormat="1" applyFont="1" applyFill="1"/>
    <xf numFmtId="165" fontId="2" fillId="0" borderId="0" xfId="1" applyNumberFormat="1" applyFont="1" applyFill="1"/>
    <xf numFmtId="0" fontId="3" fillId="0" borderId="0" xfId="1" applyFont="1" applyFill="1" applyAlignment="1">
      <alignment horizontal="justify" vertical="top" wrapText="1"/>
    </xf>
    <xf numFmtId="49" fontId="6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0" fontId="11" fillId="0" borderId="0" xfId="1" applyFont="1" applyFill="1"/>
    <xf numFmtId="0" fontId="3" fillId="0" borderId="0" xfId="1" applyFont="1" applyFill="1" applyAlignment="1">
      <alignment horizontal="justify"/>
    </xf>
    <xf numFmtId="164" fontId="3" fillId="0" borderId="0" xfId="1" applyNumberFormat="1" applyFont="1" applyFill="1"/>
    <xf numFmtId="0" fontId="15" fillId="0" borderId="0" xfId="1" applyFont="1" applyFill="1"/>
    <xf numFmtId="164" fontId="11" fillId="0" borderId="0" xfId="1" applyNumberFormat="1" applyFont="1" applyFill="1"/>
    <xf numFmtId="0" fontId="3" fillId="0" borderId="0" xfId="1" applyFont="1" applyFill="1" applyAlignment="1">
      <alignment horizontal="justify" vertical="top"/>
    </xf>
    <xf numFmtId="0" fontId="14" fillId="0" borderId="0" xfId="1" applyFont="1" applyFill="1"/>
    <xf numFmtId="0" fontId="13" fillId="0" borderId="0" xfId="1" applyFont="1" applyFill="1"/>
    <xf numFmtId="0" fontId="2" fillId="0" borderId="0" xfId="0" applyFont="1" applyFill="1" applyAlignment="1">
      <alignment horizontal="justify" vertical="top" wrapText="1"/>
    </xf>
    <xf numFmtId="0" fontId="10" fillId="0" borderId="0" xfId="1" applyFont="1" applyFill="1" applyAlignment="1"/>
    <xf numFmtId="0" fontId="10" fillId="0" borderId="0" xfId="1" applyFont="1" applyFill="1"/>
    <xf numFmtId="0" fontId="0" fillId="0" borderId="0" xfId="0" applyAlignment="1">
      <alignment horizontal="justify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Alignment="1"/>
    <xf numFmtId="165" fontId="9" fillId="0" borderId="0" xfId="1" applyNumberFormat="1" applyFill="1"/>
    <xf numFmtId="0" fontId="2" fillId="0" borderId="0" xfId="0" applyFont="1" applyBorder="1" applyAlignment="1">
      <alignment vertical="center" wrapText="1"/>
    </xf>
    <xf numFmtId="0" fontId="2" fillId="0" borderId="0" xfId="1" applyFont="1" applyFill="1" applyAlignment="1">
      <alignment horizontal="justify" vertical="center"/>
    </xf>
    <xf numFmtId="0" fontId="3" fillId="0" borderId="0" xfId="1" applyFont="1" applyFill="1" applyAlignment="1">
      <alignment horizontal="justify" vertical="center"/>
    </xf>
    <xf numFmtId="49" fontId="3" fillId="0" borderId="0" xfId="1" applyNumberFormat="1" applyFont="1" applyFill="1" applyAlignment="1">
      <alignment horizontal="justify" vertical="center"/>
    </xf>
    <xf numFmtId="49" fontId="2" fillId="0" borderId="0" xfId="1" applyNumberFormat="1" applyFont="1" applyFill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0" fontId="3" fillId="0" borderId="0" xfId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2" fillId="2" borderId="0" xfId="1" applyFont="1" applyFill="1"/>
    <xf numFmtId="165" fontId="2" fillId="2" borderId="0" xfId="1" applyNumberFormat="1" applyFont="1" applyFill="1" applyAlignment="1">
      <alignment vertical="center"/>
    </xf>
    <xf numFmtId="0" fontId="9" fillId="0" borderId="0" xfId="1" applyFont="1" applyFill="1"/>
    <xf numFmtId="49" fontId="3" fillId="0" borderId="0" xfId="0" applyNumberFormat="1" applyFont="1" applyFill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/>
    </xf>
    <xf numFmtId="49" fontId="2" fillId="0" borderId="1" xfId="1" applyNumberFormat="1" applyFont="1" applyFill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164" fontId="0" fillId="0" borderId="0" xfId="0" applyNumberFormat="1" applyAlignment="1">
      <alignment horizontal="justify" vertical="center"/>
    </xf>
    <xf numFmtId="0" fontId="2" fillId="0" borderId="1" xfId="1" applyFont="1" applyFill="1" applyBorder="1" applyAlignment="1">
      <alignment horizontal="justify" vertical="top"/>
    </xf>
    <xf numFmtId="49" fontId="2" fillId="0" borderId="1" xfId="0" applyNumberFormat="1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165" fontId="2" fillId="0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165" fontId="2" fillId="2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justify" vertical="top"/>
    </xf>
    <xf numFmtId="0" fontId="3" fillId="0" borderId="0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justify" vertical="center"/>
    </xf>
    <xf numFmtId="165" fontId="3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justify" vertical="top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justify" vertic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1" fillId="0" borderId="0" xfId="2"/>
    <xf numFmtId="164" fontId="22" fillId="0" borderId="0" xfId="2" applyNumberFormat="1" applyFont="1"/>
    <xf numFmtId="0" fontId="22" fillId="0" borderId="0" xfId="2" applyFont="1" applyAlignment="1">
      <alignment vertical="center"/>
    </xf>
    <xf numFmtId="165" fontId="2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1" applyFont="1" applyFill="1" applyAlignment="1">
      <alignment horizontal="justify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0" fontId="7" fillId="0" borderId="1" xfId="1" applyFont="1" applyFill="1" applyBorder="1" applyAlignment="1">
      <alignment horizontal="justify"/>
    </xf>
    <xf numFmtId="0" fontId="11" fillId="0" borderId="1" xfId="1" applyFont="1" applyFill="1" applyBorder="1" applyAlignment="1"/>
    <xf numFmtId="0" fontId="7" fillId="0" borderId="1" xfId="1" applyFont="1" applyFill="1" applyBorder="1" applyAlignment="1"/>
    <xf numFmtId="0" fontId="7" fillId="0" borderId="3" xfId="1" applyFont="1" applyFill="1" applyBorder="1" applyAlignment="1"/>
    <xf numFmtId="0" fontId="11" fillId="0" borderId="3" xfId="1" applyFont="1" applyFill="1" applyBorder="1" applyAlignment="1"/>
    <xf numFmtId="0" fontId="2" fillId="0" borderId="4" xfId="1" applyFont="1" applyFill="1" applyBorder="1" applyAlignment="1">
      <alignment horizontal="justify"/>
    </xf>
    <xf numFmtId="0" fontId="2" fillId="0" borderId="5" xfId="1" applyFont="1" applyFill="1" applyBorder="1" applyAlignment="1">
      <alignment horizontal="justify"/>
    </xf>
    <xf numFmtId="0" fontId="3" fillId="0" borderId="0" xfId="1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2" fillId="0" borderId="0" xfId="2" applyFont="1" applyAlignment="1">
      <alignment horizontal="left" vertical="center" wrapText="1"/>
    </xf>
    <xf numFmtId="0" fontId="22" fillId="0" borderId="9" xfId="2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0"/>
  <sheetViews>
    <sheetView zoomScaleNormal="100" zoomScaleSheetLayoutView="100" workbookViewId="0">
      <selection activeCell="C3" sqref="C3"/>
    </sheetView>
  </sheetViews>
  <sheetFormatPr defaultRowHeight="18.75" x14ac:dyDescent="0.3"/>
  <cols>
    <col min="1" max="1" width="49.5703125" customWidth="1"/>
    <col min="2" max="2" width="12" customWidth="1"/>
    <col min="3" max="3" width="10.5703125" customWidth="1"/>
    <col min="4" max="4" width="16.42578125" customWidth="1"/>
    <col min="5" max="5" width="11.28515625" style="33" bestFit="1" customWidth="1"/>
  </cols>
  <sheetData>
    <row r="1" spans="1:7" ht="159.75" customHeight="1" x14ac:dyDescent="0.3">
      <c r="B1" s="130" t="s">
        <v>384</v>
      </c>
      <c r="C1" s="130"/>
      <c r="D1" s="130"/>
    </row>
    <row r="2" spans="1:7" ht="69" customHeight="1" x14ac:dyDescent="0.3">
      <c r="A2" s="131" t="s">
        <v>325</v>
      </c>
      <c r="B2" s="132"/>
      <c r="C2" s="132"/>
      <c r="D2" s="132"/>
    </row>
    <row r="4" spans="1:7" ht="14.25" customHeight="1" x14ac:dyDescent="0.3">
      <c r="D4" s="5" t="s">
        <v>25</v>
      </c>
    </row>
    <row r="5" spans="1:7" ht="27.75" customHeight="1" x14ac:dyDescent="0.3">
      <c r="A5" s="6" t="s">
        <v>3</v>
      </c>
      <c r="B5" s="7" t="s">
        <v>1</v>
      </c>
      <c r="C5" s="7" t="s">
        <v>2</v>
      </c>
      <c r="D5" s="7" t="s">
        <v>0</v>
      </c>
      <c r="E5" s="34"/>
    </row>
    <row r="6" spans="1:7" ht="37.5" x14ac:dyDescent="0.3">
      <c r="A6" s="19" t="s">
        <v>4</v>
      </c>
      <c r="B6" s="32"/>
      <c r="C6" s="32"/>
      <c r="D6" s="20">
        <f>D7+D14+D16+D19+D21+D26+D24+D28+D30+D32+D34</f>
        <v>28724.400000000001</v>
      </c>
      <c r="E6" s="35"/>
      <c r="G6" s="14"/>
    </row>
    <row r="7" spans="1:7" ht="16.5" customHeight="1" x14ac:dyDescent="0.3">
      <c r="A7" s="21" t="s">
        <v>5</v>
      </c>
      <c r="B7" s="22" t="s">
        <v>15</v>
      </c>
      <c r="C7" s="23" t="s">
        <v>16</v>
      </c>
      <c r="D7" s="20">
        <f>D8+D9+D10+D12+D13+D11</f>
        <v>8764.7000000000007</v>
      </c>
      <c r="E7" s="36"/>
    </row>
    <row r="8" spans="1:7" ht="72.75" customHeight="1" x14ac:dyDescent="0.3">
      <c r="A8" s="24" t="s">
        <v>6</v>
      </c>
      <c r="B8" s="25" t="s">
        <v>15</v>
      </c>
      <c r="C8" s="26" t="s">
        <v>17</v>
      </c>
      <c r="D8" s="27">
        <f>SUM('Приложение 7'!H19)</f>
        <v>1082.7</v>
      </c>
      <c r="E8" s="36"/>
    </row>
    <row r="9" spans="1:7" ht="108.75" customHeight="1" x14ac:dyDescent="0.3">
      <c r="A9" s="24" t="s">
        <v>326</v>
      </c>
      <c r="B9" s="25" t="s">
        <v>15</v>
      </c>
      <c r="C9" s="26" t="s">
        <v>18</v>
      </c>
      <c r="D9" s="27">
        <f>'Приложение 7'!H24</f>
        <v>3135.2000000000003</v>
      </c>
      <c r="E9" s="36"/>
    </row>
    <row r="10" spans="1:7" ht="75" x14ac:dyDescent="0.3">
      <c r="A10" s="24" t="s">
        <v>119</v>
      </c>
      <c r="B10" s="25" t="s">
        <v>15</v>
      </c>
      <c r="C10" s="26" t="s">
        <v>114</v>
      </c>
      <c r="D10" s="27">
        <f>SUM('Приложение 7'!H12)+'Приложение 7'!H33</f>
        <v>34.1</v>
      </c>
      <c r="E10" s="36"/>
    </row>
    <row r="11" spans="1:7" ht="37.5" x14ac:dyDescent="0.2">
      <c r="A11" s="45" t="s">
        <v>323</v>
      </c>
      <c r="B11" s="25" t="s">
        <v>15</v>
      </c>
      <c r="C11" s="26" t="s">
        <v>19</v>
      </c>
      <c r="D11" s="27">
        <v>184</v>
      </c>
      <c r="E11" s="36"/>
    </row>
    <row r="12" spans="1:7" ht="22.5" customHeight="1" x14ac:dyDescent="0.3">
      <c r="A12" s="24" t="s">
        <v>7</v>
      </c>
      <c r="B12" s="25" t="s">
        <v>15</v>
      </c>
      <c r="C12" s="26" t="s">
        <v>41</v>
      </c>
      <c r="D12" s="27">
        <f>SUM('Приложение 7'!H42)</f>
        <v>20</v>
      </c>
      <c r="E12" s="36"/>
    </row>
    <row r="13" spans="1:7" ht="23.25" customHeight="1" x14ac:dyDescent="0.3">
      <c r="A13" s="24" t="s">
        <v>8</v>
      </c>
      <c r="B13" s="25" t="s">
        <v>15</v>
      </c>
      <c r="C13" s="26" t="s">
        <v>43</v>
      </c>
      <c r="D13" s="27">
        <f>SUM('Приложение 7'!H47)</f>
        <v>4308.7</v>
      </c>
      <c r="E13" s="36"/>
    </row>
    <row r="14" spans="1:7" ht="21.75" customHeight="1" x14ac:dyDescent="0.3">
      <c r="A14" s="21" t="s">
        <v>9</v>
      </c>
      <c r="B14" s="22" t="s">
        <v>17</v>
      </c>
      <c r="C14" s="23" t="s">
        <v>16</v>
      </c>
      <c r="D14" s="20">
        <f>SUM('Приложение 7'!H57)</f>
        <v>221.70000000000002</v>
      </c>
      <c r="E14" s="36"/>
    </row>
    <row r="15" spans="1:7" ht="42" customHeight="1" x14ac:dyDescent="0.3">
      <c r="A15" s="24" t="s">
        <v>10</v>
      </c>
      <c r="B15" s="25" t="s">
        <v>17</v>
      </c>
      <c r="C15" s="26" t="s">
        <v>21</v>
      </c>
      <c r="D15" s="27">
        <f>SUM('Приложение 7'!H58)</f>
        <v>221.70000000000002</v>
      </c>
      <c r="E15" s="36"/>
    </row>
    <row r="16" spans="1:7" ht="39.75" customHeight="1" x14ac:dyDescent="0.3">
      <c r="A16" s="21" t="s">
        <v>48</v>
      </c>
      <c r="B16" s="22" t="s">
        <v>21</v>
      </c>
      <c r="C16" s="23" t="s">
        <v>16</v>
      </c>
      <c r="D16" s="20">
        <f>SUM(D17:D18)</f>
        <v>10</v>
      </c>
      <c r="E16" s="36"/>
      <c r="G16" s="10"/>
    </row>
    <row r="17" spans="1:7" ht="81" customHeight="1" x14ac:dyDescent="0.3">
      <c r="A17" s="24" t="s">
        <v>11</v>
      </c>
      <c r="B17" s="25" t="s">
        <v>21</v>
      </c>
      <c r="C17" s="26" t="s">
        <v>22</v>
      </c>
      <c r="D17" s="27">
        <v>5</v>
      </c>
      <c r="E17" s="36"/>
    </row>
    <row r="18" spans="1:7" ht="58.5" customHeight="1" x14ac:dyDescent="0.2">
      <c r="A18" s="40" t="s">
        <v>293</v>
      </c>
      <c r="B18" s="25" t="s">
        <v>21</v>
      </c>
      <c r="C18" s="26" t="s">
        <v>292</v>
      </c>
      <c r="D18" s="27">
        <v>5</v>
      </c>
      <c r="E18" s="36"/>
    </row>
    <row r="19" spans="1:7" ht="22.5" customHeight="1" x14ac:dyDescent="0.3">
      <c r="A19" s="21" t="s">
        <v>54</v>
      </c>
      <c r="B19" s="22" t="s">
        <v>18</v>
      </c>
      <c r="C19" s="23" t="s">
        <v>16</v>
      </c>
      <c r="D19" s="80">
        <f>SUM(D20)</f>
        <v>3172.9</v>
      </c>
      <c r="E19" s="36"/>
    </row>
    <row r="20" spans="1:7" s="13" customFormat="1" ht="21" customHeight="1" x14ac:dyDescent="0.3">
      <c r="A20" s="24" t="s">
        <v>82</v>
      </c>
      <c r="B20" s="25" t="s">
        <v>18</v>
      </c>
      <c r="C20" s="26" t="s">
        <v>22</v>
      </c>
      <c r="D20" s="27">
        <f>'Приложение 7'!H77</f>
        <v>3172.9</v>
      </c>
      <c r="E20" s="36"/>
    </row>
    <row r="21" spans="1:7" ht="21" customHeight="1" x14ac:dyDescent="0.3">
      <c r="A21" s="21" t="s">
        <v>55</v>
      </c>
      <c r="B21" s="22" t="s">
        <v>23</v>
      </c>
      <c r="C21" s="23" t="s">
        <v>16</v>
      </c>
      <c r="D21" s="20">
        <f>SUM(D22:D23)</f>
        <v>9362.9</v>
      </c>
      <c r="E21" s="36"/>
    </row>
    <row r="22" spans="1:7" ht="26.25" customHeight="1" x14ac:dyDescent="0.3">
      <c r="A22" s="24" t="s">
        <v>99</v>
      </c>
      <c r="B22" s="25" t="s">
        <v>23</v>
      </c>
      <c r="C22" s="26" t="s">
        <v>17</v>
      </c>
      <c r="D22" s="27">
        <f>SUM('Приложение 7'!H84)</f>
        <v>939.5</v>
      </c>
      <c r="E22" s="36"/>
    </row>
    <row r="23" spans="1:7" ht="21.75" customHeight="1" x14ac:dyDescent="0.3">
      <c r="A23" s="24" t="s">
        <v>12</v>
      </c>
      <c r="B23" s="25" t="s">
        <v>23</v>
      </c>
      <c r="C23" s="26" t="s">
        <v>21</v>
      </c>
      <c r="D23" s="27">
        <f>SUM('Приложение 7'!H91)</f>
        <v>8423.4</v>
      </c>
      <c r="E23" s="36"/>
    </row>
    <row r="24" spans="1:7" ht="22.5" customHeight="1" x14ac:dyDescent="0.3">
      <c r="A24" s="21" t="s">
        <v>56</v>
      </c>
      <c r="B24" s="22" t="s">
        <v>19</v>
      </c>
      <c r="C24" s="23" t="s">
        <v>16</v>
      </c>
      <c r="D24" s="20">
        <f>SUM('Приложение 7'!H109)</f>
        <v>30</v>
      </c>
      <c r="E24" s="36"/>
    </row>
    <row r="25" spans="1:7" ht="24.75" customHeight="1" x14ac:dyDescent="0.3">
      <c r="A25" s="24" t="s">
        <v>291</v>
      </c>
      <c r="B25" s="25" t="s">
        <v>19</v>
      </c>
      <c r="C25" s="26" t="s">
        <v>19</v>
      </c>
      <c r="D25" s="27">
        <f>SUM('Приложение 7'!H110)</f>
        <v>30</v>
      </c>
      <c r="E25" s="36"/>
      <c r="G25" s="9"/>
    </row>
    <row r="26" spans="1:7" ht="23.25" customHeight="1" x14ac:dyDescent="0.3">
      <c r="A26" s="21" t="s">
        <v>57</v>
      </c>
      <c r="B26" s="22" t="s">
        <v>24</v>
      </c>
      <c r="C26" s="23" t="s">
        <v>16</v>
      </c>
      <c r="D26" s="20">
        <f>SUM(D27)</f>
        <v>6552.3</v>
      </c>
      <c r="E26" s="36"/>
      <c r="G26" s="8"/>
    </row>
    <row r="27" spans="1:7" ht="21.75" customHeight="1" x14ac:dyDescent="0.3">
      <c r="A27" s="24" t="s">
        <v>13</v>
      </c>
      <c r="B27" s="25" t="s">
        <v>24</v>
      </c>
      <c r="C27" s="26" t="s">
        <v>15</v>
      </c>
      <c r="D27" s="27">
        <f>'Приложение 7'!H117</f>
        <v>6552.3</v>
      </c>
      <c r="E27" s="36"/>
      <c r="G27" s="8"/>
    </row>
    <row r="28" spans="1:7" ht="23.25" customHeight="1" x14ac:dyDescent="0.3">
      <c r="A28" s="21" t="s">
        <v>58</v>
      </c>
      <c r="B28" s="22" t="s">
        <v>46</v>
      </c>
      <c r="C28" s="23" t="s">
        <v>16</v>
      </c>
      <c r="D28" s="20">
        <f>SUM('Приложение 7'!H139)</f>
        <v>280.39999999999998</v>
      </c>
      <c r="E28" s="36"/>
      <c r="G28" s="8"/>
    </row>
    <row r="29" spans="1:7" ht="22.5" customHeight="1" x14ac:dyDescent="0.3">
      <c r="A29" s="24" t="s">
        <v>118</v>
      </c>
      <c r="B29" s="25" t="s">
        <v>46</v>
      </c>
      <c r="C29" s="26" t="s">
        <v>15</v>
      </c>
      <c r="D29" s="27">
        <f>SUM('Приложение 7'!H140)</f>
        <v>280.39999999999998</v>
      </c>
      <c r="E29" s="36"/>
      <c r="G29" s="8"/>
    </row>
    <row r="30" spans="1:7" ht="27.75" customHeight="1" x14ac:dyDescent="0.3">
      <c r="A30" s="21" t="s">
        <v>59</v>
      </c>
      <c r="B30" s="22" t="s">
        <v>41</v>
      </c>
      <c r="C30" s="23" t="s">
        <v>16</v>
      </c>
      <c r="D30" s="20">
        <f>D31</f>
        <v>92.5</v>
      </c>
      <c r="E30" s="36"/>
      <c r="G30" s="8"/>
    </row>
    <row r="31" spans="1:7" ht="22.5" customHeight="1" x14ac:dyDescent="0.3">
      <c r="A31" s="24" t="s">
        <v>42</v>
      </c>
      <c r="B31" s="25" t="s">
        <v>41</v>
      </c>
      <c r="C31" s="26" t="s">
        <v>15</v>
      </c>
      <c r="D31" s="27">
        <f>'Приложение 7'!H146</f>
        <v>92.5</v>
      </c>
      <c r="E31" s="36"/>
      <c r="G31" s="8"/>
    </row>
    <row r="32" spans="1:7" ht="21.75" customHeight="1" x14ac:dyDescent="0.3">
      <c r="A32" s="21" t="s">
        <v>60</v>
      </c>
      <c r="B32" s="22" t="s">
        <v>20</v>
      </c>
      <c r="C32" s="23" t="s">
        <v>16</v>
      </c>
      <c r="D32" s="20">
        <f>SUM('Приложение 7'!H152)</f>
        <v>236</v>
      </c>
      <c r="E32" s="36"/>
      <c r="G32" s="8"/>
    </row>
    <row r="33" spans="1:7" ht="21.75" customHeight="1" x14ac:dyDescent="0.3">
      <c r="A33" s="24" t="s">
        <v>14</v>
      </c>
      <c r="B33" s="25" t="s">
        <v>20</v>
      </c>
      <c r="C33" s="26" t="s">
        <v>17</v>
      </c>
      <c r="D33" s="27">
        <f>SUM('Приложение 7'!H153)</f>
        <v>236</v>
      </c>
      <c r="E33" s="36"/>
      <c r="G33" s="8"/>
    </row>
    <row r="34" spans="1:7" ht="37.5" x14ac:dyDescent="0.2">
      <c r="A34" s="45" t="s">
        <v>344</v>
      </c>
      <c r="B34" s="22">
        <v>13</v>
      </c>
      <c r="C34" s="23" t="s">
        <v>16</v>
      </c>
      <c r="D34" s="20" t="s">
        <v>352</v>
      </c>
      <c r="E34" s="76"/>
      <c r="F34" s="83"/>
      <c r="G34" s="80"/>
    </row>
    <row r="35" spans="1:7" ht="36.75" customHeight="1" x14ac:dyDescent="0.2">
      <c r="A35" s="42" t="s">
        <v>345</v>
      </c>
      <c r="B35" s="25">
        <v>13</v>
      </c>
      <c r="C35" s="26" t="s">
        <v>15</v>
      </c>
      <c r="D35" s="27" t="s">
        <v>352</v>
      </c>
      <c r="E35" s="77"/>
      <c r="F35" s="84"/>
      <c r="G35" s="82"/>
    </row>
    <row r="36" spans="1:7" ht="40.5" customHeight="1" x14ac:dyDescent="0.3">
      <c r="A36" s="73"/>
      <c r="B36" s="73"/>
      <c r="C36" s="30"/>
      <c r="D36" s="30"/>
      <c r="G36" s="8"/>
    </row>
    <row r="37" spans="1:7" x14ac:dyDescent="0.3">
      <c r="A37" s="133"/>
      <c r="B37" s="133"/>
      <c r="C37" s="5"/>
      <c r="D37" s="31"/>
      <c r="G37" s="8"/>
    </row>
    <row r="38" spans="1:7" ht="37.5" x14ac:dyDescent="0.3">
      <c r="A38" s="73" t="s">
        <v>260</v>
      </c>
      <c r="B38" s="5"/>
      <c r="C38" s="5"/>
      <c r="D38" s="30" t="s">
        <v>167</v>
      </c>
      <c r="G38" s="8"/>
    </row>
    <row r="39" spans="1:7" x14ac:dyDescent="0.3">
      <c r="A39" s="5"/>
      <c r="B39" s="5"/>
      <c r="C39" s="5"/>
      <c r="D39" s="1"/>
      <c r="G39" s="8"/>
    </row>
    <row r="40" spans="1:7" x14ac:dyDescent="0.3">
      <c r="A40" s="5"/>
      <c r="B40" s="5"/>
      <c r="C40" s="5"/>
      <c r="D40" s="1"/>
      <c r="G40" s="8"/>
    </row>
    <row r="41" spans="1:7" x14ac:dyDescent="0.3">
      <c r="A41" s="5"/>
      <c r="B41" s="5"/>
      <c r="C41" s="5"/>
      <c r="D41" s="1"/>
      <c r="G41" s="8"/>
    </row>
    <row r="42" spans="1:7" x14ac:dyDescent="0.3">
      <c r="A42" s="5"/>
      <c r="B42" s="5"/>
      <c r="C42" s="5"/>
      <c r="D42" s="1"/>
      <c r="G42" s="8"/>
    </row>
    <row r="43" spans="1:7" x14ac:dyDescent="0.3">
      <c r="A43" s="5"/>
      <c r="B43" s="5"/>
      <c r="C43" s="5"/>
      <c r="D43" s="1"/>
      <c r="G43" s="8"/>
    </row>
    <row r="44" spans="1:7" x14ac:dyDescent="0.3">
      <c r="A44" s="5"/>
      <c r="B44" s="5"/>
      <c r="C44" s="5"/>
      <c r="D44" s="1"/>
      <c r="G44" s="8"/>
    </row>
    <row r="45" spans="1:7" x14ac:dyDescent="0.3">
      <c r="A45" s="5"/>
      <c r="B45" s="5"/>
      <c r="C45" s="5"/>
      <c r="D45" s="1"/>
      <c r="G45" s="8"/>
    </row>
    <row r="46" spans="1:7" x14ac:dyDescent="0.3">
      <c r="D46" s="4"/>
      <c r="G46" s="8"/>
    </row>
    <row r="47" spans="1:7" x14ac:dyDescent="0.3">
      <c r="G47" s="8"/>
    </row>
    <row r="48" spans="1:7" x14ac:dyDescent="0.3">
      <c r="G48" s="8"/>
    </row>
    <row r="49" spans="7:7" x14ac:dyDescent="0.3">
      <c r="G49" s="8"/>
    </row>
    <row r="50" spans="7:7" x14ac:dyDescent="0.3">
      <c r="G50" s="8"/>
    </row>
    <row r="51" spans="7:7" x14ac:dyDescent="0.3">
      <c r="G51" s="8"/>
    </row>
    <row r="52" spans="7:7" x14ac:dyDescent="0.3">
      <c r="G52" s="8"/>
    </row>
    <row r="53" spans="7:7" x14ac:dyDescent="0.3">
      <c r="G53" s="8"/>
    </row>
    <row r="54" spans="7:7" x14ac:dyDescent="0.3">
      <c r="G54" s="8"/>
    </row>
    <row r="55" spans="7:7" x14ac:dyDescent="0.3">
      <c r="G55" s="8"/>
    </row>
    <row r="56" spans="7:7" x14ac:dyDescent="0.3">
      <c r="G56" s="8"/>
    </row>
    <row r="57" spans="7:7" x14ac:dyDescent="0.3">
      <c r="G57" s="8"/>
    </row>
    <row r="58" spans="7:7" x14ac:dyDescent="0.3">
      <c r="G58" s="8"/>
    </row>
    <row r="59" spans="7:7" x14ac:dyDescent="0.3">
      <c r="G59" s="8"/>
    </row>
    <row r="60" spans="7:7" x14ac:dyDescent="0.3">
      <c r="G60" s="8"/>
    </row>
    <row r="61" spans="7:7" x14ac:dyDescent="0.3">
      <c r="G61" s="8"/>
    </row>
    <row r="62" spans="7:7" x14ac:dyDescent="0.3">
      <c r="G62" s="8"/>
    </row>
    <row r="63" spans="7:7" x14ac:dyDescent="0.3">
      <c r="G63" s="8"/>
    </row>
    <row r="64" spans="7:7" x14ac:dyDescent="0.3">
      <c r="G64" s="8"/>
    </row>
    <row r="65" spans="7:7" x14ac:dyDescent="0.3">
      <c r="G65" s="8"/>
    </row>
    <row r="66" spans="7:7" x14ac:dyDescent="0.3">
      <c r="G66" s="8"/>
    </row>
    <row r="67" spans="7:7" x14ac:dyDescent="0.3">
      <c r="G67" s="8"/>
    </row>
    <row r="68" spans="7:7" x14ac:dyDescent="0.3">
      <c r="G68" s="8"/>
    </row>
    <row r="69" spans="7:7" x14ac:dyDescent="0.3">
      <c r="G69" s="8"/>
    </row>
    <row r="70" spans="7:7" x14ac:dyDescent="0.3">
      <c r="G70" s="8"/>
    </row>
    <row r="71" spans="7:7" x14ac:dyDescent="0.3">
      <c r="G71" s="8"/>
    </row>
    <row r="72" spans="7:7" x14ac:dyDescent="0.3">
      <c r="G72" s="8"/>
    </row>
    <row r="73" spans="7:7" x14ac:dyDescent="0.3">
      <c r="G73" s="8"/>
    </row>
    <row r="74" spans="7:7" x14ac:dyDescent="0.3">
      <c r="G74" s="8"/>
    </row>
    <row r="75" spans="7:7" x14ac:dyDescent="0.3">
      <c r="G75" s="8"/>
    </row>
    <row r="76" spans="7:7" x14ac:dyDescent="0.3">
      <c r="G76" s="8"/>
    </row>
    <row r="77" spans="7:7" x14ac:dyDescent="0.3">
      <c r="G77" s="8"/>
    </row>
    <row r="78" spans="7:7" x14ac:dyDescent="0.3">
      <c r="G78" s="8"/>
    </row>
    <row r="79" spans="7:7" x14ac:dyDescent="0.3">
      <c r="G79" s="8"/>
    </row>
    <row r="80" spans="7:7" x14ac:dyDescent="0.3">
      <c r="G80" s="8"/>
    </row>
    <row r="81" spans="7:7" x14ac:dyDescent="0.3">
      <c r="G81" s="8"/>
    </row>
    <row r="82" spans="7:7" x14ac:dyDescent="0.3">
      <c r="G82" s="8"/>
    </row>
    <row r="83" spans="7:7" x14ac:dyDescent="0.3">
      <c r="G83" s="8"/>
    </row>
    <row r="84" spans="7:7" x14ac:dyDescent="0.3">
      <c r="G84" s="8"/>
    </row>
    <row r="85" spans="7:7" x14ac:dyDescent="0.3">
      <c r="G85" s="8"/>
    </row>
    <row r="86" spans="7:7" x14ac:dyDescent="0.3">
      <c r="G86" s="8"/>
    </row>
    <row r="87" spans="7:7" x14ac:dyDescent="0.3">
      <c r="G87" s="8"/>
    </row>
    <row r="88" spans="7:7" x14ac:dyDescent="0.3">
      <c r="G88" s="8"/>
    </row>
    <row r="89" spans="7:7" x14ac:dyDescent="0.3">
      <c r="G89" s="8"/>
    </row>
    <row r="90" spans="7:7" x14ac:dyDescent="0.3">
      <c r="G90" s="8"/>
    </row>
    <row r="91" spans="7:7" x14ac:dyDescent="0.3">
      <c r="G91" s="8"/>
    </row>
    <row r="92" spans="7:7" x14ac:dyDescent="0.3">
      <c r="G92" s="8"/>
    </row>
    <row r="93" spans="7:7" x14ac:dyDescent="0.3">
      <c r="G93" s="8"/>
    </row>
    <row r="94" spans="7:7" x14ac:dyDescent="0.3">
      <c r="G94" s="8"/>
    </row>
    <row r="95" spans="7:7" x14ac:dyDescent="0.3">
      <c r="G95" s="8"/>
    </row>
    <row r="96" spans="7:7" x14ac:dyDescent="0.3">
      <c r="G96" s="8"/>
    </row>
    <row r="97" spans="7:7" x14ac:dyDescent="0.3">
      <c r="G97" s="8"/>
    </row>
    <row r="98" spans="7:7" x14ac:dyDescent="0.3">
      <c r="G98" s="8"/>
    </row>
    <row r="99" spans="7:7" x14ac:dyDescent="0.3">
      <c r="G99" s="8"/>
    </row>
    <row r="100" spans="7:7" x14ac:dyDescent="0.3">
      <c r="G100" s="8"/>
    </row>
    <row r="101" spans="7:7" x14ac:dyDescent="0.3">
      <c r="G101" s="8"/>
    </row>
    <row r="102" spans="7:7" x14ac:dyDescent="0.3">
      <c r="G102" s="8"/>
    </row>
    <row r="103" spans="7:7" x14ac:dyDescent="0.3">
      <c r="G103" s="8"/>
    </row>
    <row r="104" spans="7:7" x14ac:dyDescent="0.3">
      <c r="G104" s="8"/>
    </row>
    <row r="105" spans="7:7" x14ac:dyDescent="0.3">
      <c r="G105" s="8"/>
    </row>
    <row r="106" spans="7:7" x14ac:dyDescent="0.3">
      <c r="G106" s="8"/>
    </row>
    <row r="107" spans="7:7" x14ac:dyDescent="0.3">
      <c r="G107" s="8"/>
    </row>
    <row r="108" spans="7:7" x14ac:dyDescent="0.3">
      <c r="G108" s="8"/>
    </row>
    <row r="109" spans="7:7" x14ac:dyDescent="0.3">
      <c r="G109" s="8"/>
    </row>
    <row r="110" spans="7:7" x14ac:dyDescent="0.3">
      <c r="G110" s="8"/>
    </row>
    <row r="111" spans="7:7" x14ac:dyDescent="0.3">
      <c r="G111" s="8"/>
    </row>
    <row r="112" spans="7:7" x14ac:dyDescent="0.3">
      <c r="G112" s="8"/>
    </row>
    <row r="113" spans="7:7" x14ac:dyDescent="0.3">
      <c r="G113" s="8"/>
    </row>
    <row r="114" spans="7:7" x14ac:dyDescent="0.3">
      <c r="G114" s="8"/>
    </row>
    <row r="115" spans="7:7" x14ac:dyDescent="0.3">
      <c r="G115" s="8"/>
    </row>
    <row r="116" spans="7:7" x14ac:dyDescent="0.3">
      <c r="G116" s="8"/>
    </row>
    <row r="117" spans="7:7" x14ac:dyDescent="0.3">
      <c r="G117" s="8"/>
    </row>
    <row r="118" spans="7:7" x14ac:dyDescent="0.3">
      <c r="G118" s="8"/>
    </row>
    <row r="119" spans="7:7" x14ac:dyDescent="0.3">
      <c r="G119" s="8"/>
    </row>
    <row r="120" spans="7:7" x14ac:dyDescent="0.3">
      <c r="G120" s="8"/>
    </row>
    <row r="121" spans="7:7" x14ac:dyDescent="0.3">
      <c r="G121" s="8"/>
    </row>
    <row r="122" spans="7:7" x14ac:dyDescent="0.3">
      <c r="G122" s="8"/>
    </row>
    <row r="123" spans="7:7" x14ac:dyDescent="0.3">
      <c r="G123" s="8"/>
    </row>
    <row r="124" spans="7:7" x14ac:dyDescent="0.3">
      <c r="G124" s="8"/>
    </row>
    <row r="125" spans="7:7" x14ac:dyDescent="0.3">
      <c r="G125" s="8"/>
    </row>
    <row r="126" spans="7:7" x14ac:dyDescent="0.3">
      <c r="G126" s="8"/>
    </row>
    <row r="127" spans="7:7" x14ac:dyDescent="0.3">
      <c r="G127" s="8"/>
    </row>
    <row r="128" spans="7:7" x14ac:dyDescent="0.3">
      <c r="G128" s="8"/>
    </row>
    <row r="129" spans="7:7" x14ac:dyDescent="0.3">
      <c r="G129" s="8"/>
    </row>
    <row r="130" spans="7:7" x14ac:dyDescent="0.3">
      <c r="G130" s="8"/>
    </row>
    <row r="131" spans="7:7" x14ac:dyDescent="0.3">
      <c r="G131" s="8"/>
    </row>
    <row r="132" spans="7:7" x14ac:dyDescent="0.3">
      <c r="G132" s="8"/>
    </row>
    <row r="133" spans="7:7" x14ac:dyDescent="0.3">
      <c r="G133" s="8"/>
    </row>
    <row r="134" spans="7:7" x14ac:dyDescent="0.3">
      <c r="G134" s="8"/>
    </row>
    <row r="135" spans="7:7" x14ac:dyDescent="0.3">
      <c r="G135" s="8"/>
    </row>
    <row r="136" spans="7:7" x14ac:dyDescent="0.3">
      <c r="G136" s="8"/>
    </row>
    <row r="137" spans="7:7" x14ac:dyDescent="0.3">
      <c r="G137" s="8"/>
    </row>
    <row r="138" spans="7:7" x14ac:dyDescent="0.3">
      <c r="G138" s="8"/>
    </row>
    <row r="139" spans="7:7" x14ac:dyDescent="0.3">
      <c r="G139" s="8"/>
    </row>
    <row r="140" spans="7:7" x14ac:dyDescent="0.3">
      <c r="G140" s="8"/>
    </row>
    <row r="141" spans="7:7" x14ac:dyDescent="0.3">
      <c r="G141" s="8"/>
    </row>
    <row r="142" spans="7:7" x14ac:dyDescent="0.3">
      <c r="G142" s="8"/>
    </row>
    <row r="143" spans="7:7" x14ac:dyDescent="0.3">
      <c r="G143" s="8"/>
    </row>
    <row r="144" spans="7:7" x14ac:dyDescent="0.3">
      <c r="G144" s="8"/>
    </row>
    <row r="145" spans="7:7" x14ac:dyDescent="0.3">
      <c r="G145" s="8"/>
    </row>
    <row r="146" spans="7:7" x14ac:dyDescent="0.3">
      <c r="G146" s="8"/>
    </row>
    <row r="147" spans="7:7" x14ac:dyDescent="0.3">
      <c r="G147" s="8"/>
    </row>
    <row r="148" spans="7:7" x14ac:dyDescent="0.3">
      <c r="G148" s="8"/>
    </row>
    <row r="149" spans="7:7" x14ac:dyDescent="0.3">
      <c r="G149" s="8"/>
    </row>
    <row r="150" spans="7:7" x14ac:dyDescent="0.3">
      <c r="G150" s="8"/>
    </row>
    <row r="151" spans="7:7" x14ac:dyDescent="0.3">
      <c r="G151" s="8"/>
    </row>
    <row r="152" spans="7:7" x14ac:dyDescent="0.3">
      <c r="G152" s="8"/>
    </row>
    <row r="153" spans="7:7" x14ac:dyDescent="0.3">
      <c r="G153" s="8"/>
    </row>
    <row r="154" spans="7:7" x14ac:dyDescent="0.3">
      <c r="G154" s="8"/>
    </row>
    <row r="155" spans="7:7" x14ac:dyDescent="0.3">
      <c r="G155" s="8"/>
    </row>
    <row r="156" spans="7:7" x14ac:dyDescent="0.3">
      <c r="G156" s="8"/>
    </row>
    <row r="157" spans="7:7" x14ac:dyDescent="0.3">
      <c r="G157" s="8"/>
    </row>
    <row r="158" spans="7:7" x14ac:dyDescent="0.3">
      <c r="G158" s="8"/>
    </row>
    <row r="159" spans="7:7" x14ac:dyDescent="0.3">
      <c r="G159" s="8"/>
    </row>
    <row r="160" spans="7:7" x14ac:dyDescent="0.3">
      <c r="G160" s="8"/>
    </row>
    <row r="161" spans="7:7" x14ac:dyDescent="0.3">
      <c r="G161" s="8"/>
    </row>
    <row r="162" spans="7:7" x14ac:dyDescent="0.3">
      <c r="G162" s="8"/>
    </row>
    <row r="163" spans="7:7" x14ac:dyDescent="0.3">
      <c r="G163" s="8"/>
    </row>
    <row r="164" spans="7:7" x14ac:dyDescent="0.3">
      <c r="G164" s="8"/>
    </row>
    <row r="165" spans="7:7" x14ac:dyDescent="0.3">
      <c r="G165" s="8"/>
    </row>
    <row r="166" spans="7:7" x14ac:dyDescent="0.3">
      <c r="G166" s="8"/>
    </row>
    <row r="167" spans="7:7" x14ac:dyDescent="0.3">
      <c r="G167" s="8"/>
    </row>
    <row r="168" spans="7:7" x14ac:dyDescent="0.3">
      <c r="G168" s="8"/>
    </row>
    <row r="169" spans="7:7" x14ac:dyDescent="0.3">
      <c r="G169" s="8"/>
    </row>
    <row r="170" spans="7:7" x14ac:dyDescent="0.3">
      <c r="G170" s="8"/>
    </row>
    <row r="171" spans="7:7" x14ac:dyDescent="0.3">
      <c r="G171" s="8"/>
    </row>
    <row r="172" spans="7:7" x14ac:dyDescent="0.3">
      <c r="G172" s="8"/>
    </row>
    <row r="173" spans="7:7" x14ac:dyDescent="0.3">
      <c r="G173" s="8"/>
    </row>
    <row r="174" spans="7:7" x14ac:dyDescent="0.3">
      <c r="G174" s="8"/>
    </row>
    <row r="175" spans="7:7" x14ac:dyDescent="0.3">
      <c r="G175" s="8"/>
    </row>
    <row r="176" spans="7:7" x14ac:dyDescent="0.3">
      <c r="G176" s="8"/>
    </row>
    <row r="177" spans="7:7" x14ac:dyDescent="0.3">
      <c r="G177" s="8"/>
    </row>
    <row r="178" spans="7:7" x14ac:dyDescent="0.3">
      <c r="G178" s="8"/>
    </row>
    <row r="179" spans="7:7" x14ac:dyDescent="0.3">
      <c r="G179" s="8"/>
    </row>
    <row r="180" spans="7:7" x14ac:dyDescent="0.3">
      <c r="G180" s="8"/>
    </row>
    <row r="181" spans="7:7" x14ac:dyDescent="0.3">
      <c r="G181" s="8"/>
    </row>
    <row r="182" spans="7:7" x14ac:dyDescent="0.3">
      <c r="G182" s="8"/>
    </row>
    <row r="183" spans="7:7" x14ac:dyDescent="0.3">
      <c r="G183" s="8"/>
    </row>
    <row r="184" spans="7:7" x14ac:dyDescent="0.3">
      <c r="G184" s="8"/>
    </row>
    <row r="185" spans="7:7" x14ac:dyDescent="0.3">
      <c r="G185" s="8"/>
    </row>
    <row r="186" spans="7:7" x14ac:dyDescent="0.3">
      <c r="G186" s="8"/>
    </row>
    <row r="187" spans="7:7" x14ac:dyDescent="0.3">
      <c r="G187" s="8"/>
    </row>
    <row r="188" spans="7:7" x14ac:dyDescent="0.3">
      <c r="G188" s="8"/>
    </row>
    <row r="189" spans="7:7" x14ac:dyDescent="0.3">
      <c r="G189" s="8"/>
    </row>
    <row r="190" spans="7:7" x14ac:dyDescent="0.3">
      <c r="G190" s="8"/>
    </row>
    <row r="191" spans="7:7" x14ac:dyDescent="0.3">
      <c r="G191" s="8"/>
    </row>
    <row r="192" spans="7:7" x14ac:dyDescent="0.3">
      <c r="G192" s="8"/>
    </row>
    <row r="193" spans="7:7" x14ac:dyDescent="0.3">
      <c r="G193" s="8"/>
    </row>
    <row r="194" spans="7:7" x14ac:dyDescent="0.3">
      <c r="G194" s="8"/>
    </row>
    <row r="195" spans="7:7" x14ac:dyDescent="0.3">
      <c r="G195" s="8"/>
    </row>
    <row r="196" spans="7:7" x14ac:dyDescent="0.3">
      <c r="G196" s="8"/>
    </row>
    <row r="197" spans="7:7" x14ac:dyDescent="0.3">
      <c r="G197" s="8"/>
    </row>
    <row r="198" spans="7:7" x14ac:dyDescent="0.3">
      <c r="G198" s="8"/>
    </row>
    <row r="199" spans="7:7" x14ac:dyDescent="0.3">
      <c r="G199" s="8"/>
    </row>
    <row r="200" spans="7:7" x14ac:dyDescent="0.3">
      <c r="G200" s="8"/>
    </row>
    <row r="201" spans="7:7" x14ac:dyDescent="0.3">
      <c r="G201" s="8"/>
    </row>
    <row r="202" spans="7:7" x14ac:dyDescent="0.3">
      <c r="G202" s="8"/>
    </row>
    <row r="203" spans="7:7" x14ac:dyDescent="0.3">
      <c r="G203" s="8"/>
    </row>
    <row r="204" spans="7:7" x14ac:dyDescent="0.3">
      <c r="G204" s="8"/>
    </row>
    <row r="205" spans="7:7" x14ac:dyDescent="0.3">
      <c r="G205" s="8"/>
    </row>
    <row r="206" spans="7:7" x14ac:dyDescent="0.3">
      <c r="G206" s="8"/>
    </row>
    <row r="207" spans="7:7" x14ac:dyDescent="0.3">
      <c r="G207" s="8"/>
    </row>
    <row r="208" spans="7:7" x14ac:dyDescent="0.3">
      <c r="G208" s="8"/>
    </row>
    <row r="209" spans="7:7" x14ac:dyDescent="0.3">
      <c r="G209" s="8"/>
    </row>
    <row r="210" spans="7:7" x14ac:dyDescent="0.3">
      <c r="G210" s="8"/>
    </row>
    <row r="211" spans="7:7" x14ac:dyDescent="0.3">
      <c r="G211" s="8"/>
    </row>
    <row r="212" spans="7:7" x14ac:dyDescent="0.3">
      <c r="G212" s="8"/>
    </row>
    <row r="213" spans="7:7" x14ac:dyDescent="0.3">
      <c r="G213" s="8"/>
    </row>
    <row r="214" spans="7:7" x14ac:dyDescent="0.3">
      <c r="G214" s="8"/>
    </row>
    <row r="215" spans="7:7" x14ac:dyDescent="0.3">
      <c r="G215" s="8"/>
    </row>
    <row r="216" spans="7:7" x14ac:dyDescent="0.3">
      <c r="G216" s="8"/>
    </row>
    <row r="217" spans="7:7" x14ac:dyDescent="0.3">
      <c r="G217" s="8"/>
    </row>
    <row r="218" spans="7:7" x14ac:dyDescent="0.3">
      <c r="G218" s="8"/>
    </row>
    <row r="219" spans="7:7" x14ac:dyDescent="0.3">
      <c r="G219" s="8"/>
    </row>
    <row r="220" spans="7:7" x14ac:dyDescent="0.3">
      <c r="G220" s="8"/>
    </row>
    <row r="221" spans="7:7" x14ac:dyDescent="0.3">
      <c r="G221" s="8"/>
    </row>
    <row r="222" spans="7:7" x14ac:dyDescent="0.3">
      <c r="G222" s="8"/>
    </row>
    <row r="223" spans="7:7" x14ac:dyDescent="0.3">
      <c r="G223" s="8"/>
    </row>
    <row r="224" spans="7:7" x14ac:dyDescent="0.3">
      <c r="G224" s="8"/>
    </row>
    <row r="225" spans="7:7" x14ac:dyDescent="0.3">
      <c r="G225" s="8"/>
    </row>
    <row r="226" spans="7:7" x14ac:dyDescent="0.3">
      <c r="G226" s="8"/>
    </row>
    <row r="227" spans="7:7" x14ac:dyDescent="0.3">
      <c r="G227" s="8"/>
    </row>
    <row r="228" spans="7:7" x14ac:dyDescent="0.3">
      <c r="G228" s="8"/>
    </row>
    <row r="229" spans="7:7" x14ac:dyDescent="0.3">
      <c r="G229" s="8"/>
    </row>
    <row r="230" spans="7:7" x14ac:dyDescent="0.3">
      <c r="G230" s="8"/>
    </row>
    <row r="231" spans="7:7" x14ac:dyDescent="0.3">
      <c r="G231" s="8"/>
    </row>
    <row r="232" spans="7:7" x14ac:dyDescent="0.3">
      <c r="G232" s="8"/>
    </row>
    <row r="233" spans="7:7" x14ac:dyDescent="0.3">
      <c r="G233" s="8"/>
    </row>
    <row r="234" spans="7:7" x14ac:dyDescent="0.3">
      <c r="G234" s="8"/>
    </row>
    <row r="235" spans="7:7" x14ac:dyDescent="0.3">
      <c r="G235" s="8"/>
    </row>
    <row r="236" spans="7:7" x14ac:dyDescent="0.3">
      <c r="G236" s="8"/>
    </row>
    <row r="237" spans="7:7" x14ac:dyDescent="0.3">
      <c r="G237" s="8"/>
    </row>
    <row r="238" spans="7:7" x14ac:dyDescent="0.3">
      <c r="G238" s="8"/>
    </row>
    <row r="239" spans="7:7" x14ac:dyDescent="0.3">
      <c r="G239" s="8"/>
    </row>
    <row r="240" spans="7:7" x14ac:dyDescent="0.3">
      <c r="G240" s="8"/>
    </row>
    <row r="241" spans="7:7" x14ac:dyDescent="0.3">
      <c r="G241" s="8"/>
    </row>
    <row r="242" spans="7:7" x14ac:dyDescent="0.3">
      <c r="G242" s="8"/>
    </row>
    <row r="243" spans="7:7" x14ac:dyDescent="0.3">
      <c r="G243" s="8"/>
    </row>
    <row r="244" spans="7:7" x14ac:dyDescent="0.3">
      <c r="G244" s="8"/>
    </row>
    <row r="245" spans="7:7" x14ac:dyDescent="0.3">
      <c r="G245" s="8"/>
    </row>
    <row r="246" spans="7:7" x14ac:dyDescent="0.3">
      <c r="G246" s="8"/>
    </row>
    <row r="247" spans="7:7" x14ac:dyDescent="0.3">
      <c r="G247" s="8"/>
    </row>
    <row r="248" spans="7:7" x14ac:dyDescent="0.3">
      <c r="G248" s="8"/>
    </row>
    <row r="249" spans="7:7" x14ac:dyDescent="0.3">
      <c r="G249" s="8"/>
    </row>
    <row r="250" spans="7:7" x14ac:dyDescent="0.3">
      <c r="G250" s="8"/>
    </row>
    <row r="251" spans="7:7" x14ac:dyDescent="0.3">
      <c r="G251" s="8"/>
    </row>
    <row r="252" spans="7:7" x14ac:dyDescent="0.3">
      <c r="G252" s="8"/>
    </row>
    <row r="253" spans="7:7" x14ac:dyDescent="0.3">
      <c r="G253" s="8"/>
    </row>
    <row r="254" spans="7:7" x14ac:dyDescent="0.3">
      <c r="G254" s="8"/>
    </row>
    <row r="255" spans="7:7" x14ac:dyDescent="0.3">
      <c r="G255" s="8"/>
    </row>
    <row r="256" spans="7:7" x14ac:dyDescent="0.3">
      <c r="G256" s="8"/>
    </row>
    <row r="257" spans="7:7" x14ac:dyDescent="0.3">
      <c r="G257" s="8"/>
    </row>
    <row r="258" spans="7:7" x14ac:dyDescent="0.3">
      <c r="G258" s="8"/>
    </row>
    <row r="259" spans="7:7" x14ac:dyDescent="0.3">
      <c r="G259" s="8"/>
    </row>
    <row r="260" spans="7:7" x14ac:dyDescent="0.3">
      <c r="G260" s="8"/>
    </row>
    <row r="261" spans="7:7" x14ac:dyDescent="0.3">
      <c r="G261" s="8"/>
    </row>
    <row r="262" spans="7:7" x14ac:dyDescent="0.3">
      <c r="G262" s="8"/>
    </row>
    <row r="263" spans="7:7" x14ac:dyDescent="0.3">
      <c r="G263" s="8"/>
    </row>
    <row r="264" spans="7:7" x14ac:dyDescent="0.3">
      <c r="G264" s="8"/>
    </row>
    <row r="265" spans="7:7" x14ac:dyDescent="0.3">
      <c r="G265" s="8"/>
    </row>
    <row r="266" spans="7:7" x14ac:dyDescent="0.3">
      <c r="G266" s="8"/>
    </row>
    <row r="267" spans="7:7" x14ac:dyDescent="0.3">
      <c r="G267" s="8"/>
    </row>
    <row r="268" spans="7:7" x14ac:dyDescent="0.3">
      <c r="G268" s="8"/>
    </row>
    <row r="269" spans="7:7" x14ac:dyDescent="0.3">
      <c r="G269" s="8"/>
    </row>
    <row r="270" spans="7:7" x14ac:dyDescent="0.3">
      <c r="G270" s="8"/>
    </row>
  </sheetData>
  <mergeCells count="3">
    <mergeCell ref="B1:D1"/>
    <mergeCell ref="A2:D2"/>
    <mergeCell ref="A37:B37"/>
  </mergeCells>
  <phoneticPr fontId="5" type="noConversion"/>
  <pageMargins left="0.59055118110236227" right="0.39370078740157483" top="0.59055118110236227" bottom="0.59055118110236227" header="0.51181102362204722" footer="0.51181102362204722"/>
  <pageSetup paperSize="9" scale="9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8"/>
  <sheetViews>
    <sheetView tabSelected="1" topLeftCell="A4" zoomScale="85" zoomScaleNormal="85" workbookViewId="0">
      <selection activeCell="A101" sqref="A101:H102"/>
    </sheetView>
  </sheetViews>
  <sheetFormatPr defaultRowHeight="12.75" x14ac:dyDescent="0.2"/>
  <cols>
    <col min="1" max="1" width="5" style="8" customWidth="1"/>
    <col min="2" max="2" width="52.85546875" style="8" customWidth="1"/>
    <col min="3" max="3" width="6.5703125" style="8" bestFit="1" customWidth="1"/>
    <col min="4" max="4" width="4.42578125" style="8" customWidth="1"/>
    <col min="5" max="5" width="4.5703125" style="8" customWidth="1"/>
    <col min="6" max="6" width="18.140625" style="8" customWidth="1"/>
    <col min="7" max="7" width="6.140625" style="8" customWidth="1"/>
    <col min="8" max="8" width="13.140625" style="89" customWidth="1"/>
    <col min="9" max="9" width="12.140625" style="8" hidden="1" customWidth="1"/>
    <col min="10" max="10" width="2" style="8" hidden="1" customWidth="1"/>
    <col min="11" max="11" width="11.140625" style="8" bestFit="1" customWidth="1"/>
    <col min="12" max="12" width="9.140625" style="8"/>
    <col min="13" max="13" width="11" style="8" customWidth="1"/>
    <col min="14" max="16384" width="9.140625" style="8"/>
  </cols>
  <sheetData>
    <row r="1" spans="1:13" s="47" customFormat="1" ht="136.5" customHeight="1" x14ac:dyDescent="0.2">
      <c r="A1" s="46"/>
      <c r="B1" s="46"/>
      <c r="C1" s="46"/>
      <c r="D1" s="145" t="s">
        <v>383</v>
      </c>
      <c r="E1" s="145"/>
      <c r="F1" s="145"/>
      <c r="G1" s="145"/>
      <c r="H1" s="145"/>
      <c r="J1" s="48"/>
    </row>
    <row r="2" spans="1:13" ht="18.75" customHeight="1" x14ac:dyDescent="0.2"/>
    <row r="3" spans="1:13" ht="114.75" customHeight="1" x14ac:dyDescent="0.3">
      <c r="A3" s="16"/>
      <c r="B3" s="144" t="s">
        <v>311</v>
      </c>
      <c r="C3" s="144"/>
      <c r="D3" s="144"/>
      <c r="E3" s="144"/>
      <c r="F3" s="144"/>
      <c r="G3" s="144"/>
      <c r="H3" s="144"/>
      <c r="I3" s="15"/>
      <c r="J3" s="49"/>
    </row>
    <row r="4" spans="1:13" ht="10.5" customHeight="1" x14ac:dyDescent="0.3">
      <c r="A4" s="16"/>
      <c r="B4" s="50"/>
      <c r="C4" s="15"/>
      <c r="D4" s="15"/>
      <c r="E4" s="15"/>
      <c r="F4" s="15"/>
      <c r="G4" s="15"/>
      <c r="I4" s="15"/>
      <c r="J4" s="15"/>
    </row>
    <row r="5" spans="1:13" ht="15.75" x14ac:dyDescent="0.25">
      <c r="A5" s="16"/>
      <c r="B5" s="16"/>
      <c r="C5" s="16"/>
      <c r="D5" s="16"/>
      <c r="E5" s="16"/>
      <c r="F5" s="16"/>
      <c r="G5" s="16"/>
      <c r="H5" s="89" t="s">
        <v>109</v>
      </c>
      <c r="J5" s="16"/>
    </row>
    <row r="6" spans="1:13" ht="18.75" customHeight="1" x14ac:dyDescent="0.2">
      <c r="A6" s="137" t="s">
        <v>61</v>
      </c>
      <c r="B6" s="139" t="s">
        <v>62</v>
      </c>
      <c r="C6" s="139" t="s">
        <v>63</v>
      </c>
      <c r="D6" s="139" t="s">
        <v>64</v>
      </c>
      <c r="E6" s="139" t="s">
        <v>2</v>
      </c>
      <c r="F6" s="139" t="s">
        <v>26</v>
      </c>
      <c r="G6" s="140" t="s">
        <v>27</v>
      </c>
      <c r="H6" s="139" t="s">
        <v>94</v>
      </c>
      <c r="I6" s="142" t="s">
        <v>65</v>
      </c>
      <c r="J6" s="140" t="s">
        <v>27</v>
      </c>
    </row>
    <row r="7" spans="1:13" ht="12.75" customHeight="1" x14ac:dyDescent="0.2">
      <c r="A7" s="138"/>
      <c r="B7" s="138"/>
      <c r="C7" s="138"/>
      <c r="D7" s="138"/>
      <c r="E7" s="138"/>
      <c r="F7" s="138"/>
      <c r="G7" s="141"/>
      <c r="H7" s="138"/>
      <c r="I7" s="143"/>
      <c r="J7" s="141"/>
    </row>
    <row r="8" spans="1:13" s="52" customFormat="1" ht="18.75" x14ac:dyDescent="0.3">
      <c r="A8" s="11"/>
      <c r="B8" s="11" t="s">
        <v>66</v>
      </c>
      <c r="C8" s="79"/>
      <c r="D8" s="79"/>
      <c r="E8" s="79"/>
      <c r="F8" s="75"/>
      <c r="G8" s="79"/>
      <c r="H8" s="80">
        <f>H10+H17</f>
        <v>28721.899999999998</v>
      </c>
      <c r="I8" s="51" t="e">
        <f>I17+#REF!+#REF!+#REF!+#REF!</f>
        <v>#REF!</v>
      </c>
      <c r="J8" s="11"/>
    </row>
    <row r="9" spans="1:13" ht="18.75" x14ac:dyDescent="0.3">
      <c r="A9" s="10"/>
      <c r="B9" s="10" t="s">
        <v>67</v>
      </c>
      <c r="C9" s="81"/>
      <c r="D9" s="81"/>
      <c r="E9" s="81"/>
      <c r="F9" s="74"/>
      <c r="G9" s="81"/>
      <c r="H9" s="82"/>
      <c r="I9" s="18"/>
      <c r="J9" s="10"/>
      <c r="K9" s="53"/>
    </row>
    <row r="10" spans="1:13" ht="37.5" x14ac:dyDescent="0.3">
      <c r="A10" s="11" t="s">
        <v>68</v>
      </c>
      <c r="B10" s="45" t="s">
        <v>120</v>
      </c>
      <c r="C10" s="79">
        <v>991</v>
      </c>
      <c r="D10" s="79"/>
      <c r="E10" s="79"/>
      <c r="F10" s="75"/>
      <c r="G10" s="79"/>
      <c r="H10" s="80">
        <f>SUM(H12)</f>
        <v>14.8</v>
      </c>
      <c r="I10" s="18"/>
      <c r="J10" s="10"/>
      <c r="K10" s="53"/>
    </row>
    <row r="11" spans="1:13" ht="48" customHeight="1" x14ac:dyDescent="0.3">
      <c r="A11" s="11"/>
      <c r="B11" s="45" t="s">
        <v>327</v>
      </c>
      <c r="C11" s="79">
        <v>991</v>
      </c>
      <c r="D11" s="83" t="s">
        <v>15</v>
      </c>
      <c r="E11" s="83" t="s">
        <v>16</v>
      </c>
      <c r="F11" s="75"/>
      <c r="G11" s="79"/>
      <c r="H11" s="80">
        <f>H16</f>
        <v>14.8</v>
      </c>
      <c r="I11" s="18"/>
      <c r="J11" s="10"/>
      <c r="K11" s="53"/>
    </row>
    <row r="12" spans="1:13" ht="75" x14ac:dyDescent="0.3">
      <c r="A12" s="10"/>
      <c r="B12" s="45" t="s">
        <v>324</v>
      </c>
      <c r="C12" s="79">
        <v>991</v>
      </c>
      <c r="D12" s="83" t="s">
        <v>15</v>
      </c>
      <c r="E12" s="83" t="s">
        <v>114</v>
      </c>
      <c r="F12" s="76"/>
      <c r="G12" s="79"/>
      <c r="H12" s="80">
        <f>SUM(H13)</f>
        <v>14.8</v>
      </c>
      <c r="I12" s="18"/>
      <c r="J12" s="10"/>
      <c r="K12" s="53"/>
    </row>
    <row r="13" spans="1:13" ht="56.25" x14ac:dyDescent="0.3">
      <c r="A13" s="10"/>
      <c r="B13" s="42" t="s">
        <v>121</v>
      </c>
      <c r="C13" s="81">
        <v>991</v>
      </c>
      <c r="D13" s="84" t="s">
        <v>15</v>
      </c>
      <c r="E13" s="84" t="s">
        <v>114</v>
      </c>
      <c r="F13" s="77" t="s">
        <v>168</v>
      </c>
      <c r="G13" s="81"/>
      <c r="H13" s="82">
        <f>SUM(H14)</f>
        <v>14.8</v>
      </c>
      <c r="I13" s="18"/>
      <c r="J13" s="10"/>
      <c r="K13" s="53"/>
    </row>
    <row r="14" spans="1:13" ht="44.25" customHeight="1" x14ac:dyDescent="0.3">
      <c r="A14" s="10"/>
      <c r="B14" s="42" t="s">
        <v>122</v>
      </c>
      <c r="C14" s="81">
        <v>991</v>
      </c>
      <c r="D14" s="84" t="s">
        <v>15</v>
      </c>
      <c r="E14" s="84" t="s">
        <v>114</v>
      </c>
      <c r="F14" s="77" t="s">
        <v>169</v>
      </c>
      <c r="G14" s="81"/>
      <c r="H14" s="82">
        <f>SUM(H15)</f>
        <v>14.8</v>
      </c>
      <c r="I14" s="18"/>
      <c r="J14" s="10"/>
      <c r="K14" s="53"/>
      <c r="M14" s="72"/>
    </row>
    <row r="15" spans="1:13" ht="75" x14ac:dyDescent="0.3">
      <c r="A15" s="10"/>
      <c r="B15" s="42" t="s">
        <v>75</v>
      </c>
      <c r="C15" s="81">
        <v>991</v>
      </c>
      <c r="D15" s="84" t="s">
        <v>15</v>
      </c>
      <c r="E15" s="84" t="s">
        <v>114</v>
      </c>
      <c r="F15" s="77" t="s">
        <v>170</v>
      </c>
      <c r="G15" s="84"/>
      <c r="H15" s="82">
        <f>SUM(H16)</f>
        <v>14.8</v>
      </c>
      <c r="I15" s="18"/>
      <c r="J15" s="10"/>
      <c r="K15" s="53"/>
    </row>
    <row r="16" spans="1:13" ht="18.75" x14ac:dyDescent="0.3">
      <c r="A16" s="10"/>
      <c r="B16" s="42" t="s">
        <v>44</v>
      </c>
      <c r="C16" s="81">
        <v>991</v>
      </c>
      <c r="D16" s="84" t="s">
        <v>15</v>
      </c>
      <c r="E16" s="84" t="s">
        <v>114</v>
      </c>
      <c r="F16" s="77" t="s">
        <v>170</v>
      </c>
      <c r="G16" s="84" t="s">
        <v>124</v>
      </c>
      <c r="H16" s="82">
        <v>14.8</v>
      </c>
      <c r="I16" s="18"/>
      <c r="J16" s="10"/>
      <c r="K16" s="53"/>
    </row>
    <row r="17" spans="1:10" s="52" customFormat="1" ht="63" customHeight="1" x14ac:dyDescent="0.3">
      <c r="A17" s="11" t="s">
        <v>115</v>
      </c>
      <c r="B17" s="54" t="s">
        <v>110</v>
      </c>
      <c r="C17" s="79">
        <v>992</v>
      </c>
      <c r="D17" s="79"/>
      <c r="E17" s="79"/>
      <c r="F17" s="75"/>
      <c r="G17" s="79"/>
      <c r="H17" s="80">
        <f>H19+H24+H37+H42+H47+H57+H64+H76+H83+H109+H116+H139+H145+H152+H33+H159</f>
        <v>28707.1</v>
      </c>
      <c r="I17" s="51" t="e">
        <f>I18+#REF!+#REF!+#REF!+#REF!+I109+#REF!+I139</f>
        <v>#REF!</v>
      </c>
      <c r="J17" s="11"/>
    </row>
    <row r="18" spans="1:10" s="52" customFormat="1" ht="24.75" customHeight="1" x14ac:dyDescent="0.3">
      <c r="A18" s="11"/>
      <c r="B18" s="45" t="s">
        <v>69</v>
      </c>
      <c r="C18" s="79">
        <v>992</v>
      </c>
      <c r="D18" s="83" t="s">
        <v>15</v>
      </c>
      <c r="E18" s="83"/>
      <c r="F18" s="76"/>
      <c r="G18" s="83"/>
      <c r="H18" s="80">
        <f>H19+H24+H37+H42+H47+H33</f>
        <v>8749.9</v>
      </c>
      <c r="I18" s="51" t="e">
        <f>I19+I24+#REF!+#REF!</f>
        <v>#REF!</v>
      </c>
      <c r="J18" s="12"/>
    </row>
    <row r="19" spans="1:10" s="52" customFormat="1" ht="78" customHeight="1" x14ac:dyDescent="0.3">
      <c r="A19" s="11"/>
      <c r="B19" s="45" t="s">
        <v>70</v>
      </c>
      <c r="C19" s="79">
        <v>992</v>
      </c>
      <c r="D19" s="83" t="s">
        <v>15</v>
      </c>
      <c r="E19" s="83" t="s">
        <v>17</v>
      </c>
      <c r="F19" s="76"/>
      <c r="G19" s="83"/>
      <c r="H19" s="80">
        <f>SUM(H20)</f>
        <v>1082.7</v>
      </c>
      <c r="I19" s="51">
        <v>910</v>
      </c>
      <c r="J19" s="12"/>
    </row>
    <row r="20" spans="1:10" ht="79.5" customHeight="1" x14ac:dyDescent="0.3">
      <c r="A20" s="10"/>
      <c r="B20" s="42" t="s">
        <v>290</v>
      </c>
      <c r="C20" s="81">
        <v>992</v>
      </c>
      <c r="D20" s="84" t="s">
        <v>15</v>
      </c>
      <c r="E20" s="84" t="s">
        <v>17</v>
      </c>
      <c r="F20" s="77" t="s">
        <v>171</v>
      </c>
      <c r="G20" s="84"/>
      <c r="H20" s="82">
        <f>SUM(H21)</f>
        <v>1082.7</v>
      </c>
      <c r="I20" s="43">
        <v>910</v>
      </c>
      <c r="J20" s="9"/>
    </row>
    <row r="21" spans="1:10" ht="24.75" customHeight="1" x14ac:dyDescent="0.3">
      <c r="A21" s="10"/>
      <c r="B21" s="42" t="s">
        <v>72</v>
      </c>
      <c r="C21" s="81">
        <v>992</v>
      </c>
      <c r="D21" s="84" t="s">
        <v>15</v>
      </c>
      <c r="E21" s="84" t="s">
        <v>17</v>
      </c>
      <c r="F21" s="77" t="s">
        <v>172</v>
      </c>
      <c r="G21" s="84"/>
      <c r="H21" s="82">
        <f>SUM(H22)</f>
        <v>1082.7</v>
      </c>
      <c r="I21" s="43">
        <v>910</v>
      </c>
      <c r="J21" s="9"/>
    </row>
    <row r="22" spans="1:10" ht="42" customHeight="1" x14ac:dyDescent="0.3">
      <c r="A22" s="10"/>
      <c r="B22" s="42" t="s">
        <v>73</v>
      </c>
      <c r="C22" s="81">
        <v>992</v>
      </c>
      <c r="D22" s="84" t="s">
        <v>15</v>
      </c>
      <c r="E22" s="84" t="s">
        <v>17</v>
      </c>
      <c r="F22" s="77" t="s">
        <v>173</v>
      </c>
      <c r="G22" s="84"/>
      <c r="H22" s="82">
        <f>SUM(H23)</f>
        <v>1082.7</v>
      </c>
      <c r="I22" s="43"/>
      <c r="J22" s="9"/>
    </row>
    <row r="23" spans="1:10" ht="118.5" customHeight="1" x14ac:dyDescent="0.3">
      <c r="A23" s="10"/>
      <c r="B23" s="40" t="s">
        <v>306</v>
      </c>
      <c r="C23" s="81">
        <v>992</v>
      </c>
      <c r="D23" s="84" t="s">
        <v>15</v>
      </c>
      <c r="E23" s="84" t="s">
        <v>17</v>
      </c>
      <c r="F23" s="77" t="s">
        <v>173</v>
      </c>
      <c r="G23" s="84" t="s">
        <v>125</v>
      </c>
      <c r="H23" s="82">
        <v>1082.7</v>
      </c>
      <c r="I23" s="43"/>
      <c r="J23" s="9" t="s">
        <v>49</v>
      </c>
    </row>
    <row r="24" spans="1:10" s="52" customFormat="1" ht="111.75" customHeight="1" x14ac:dyDescent="0.3">
      <c r="A24" s="11"/>
      <c r="B24" s="45" t="s">
        <v>328</v>
      </c>
      <c r="C24" s="79">
        <v>992</v>
      </c>
      <c r="D24" s="83" t="s">
        <v>15</v>
      </c>
      <c r="E24" s="83" t="s">
        <v>18</v>
      </c>
      <c r="F24" s="76"/>
      <c r="G24" s="83"/>
      <c r="H24" s="80">
        <f>SUM(H25)</f>
        <v>3135.2000000000003</v>
      </c>
      <c r="I24" s="51" t="e">
        <f>I25</f>
        <v>#REF!</v>
      </c>
      <c r="J24" s="12"/>
    </row>
    <row r="25" spans="1:10" ht="56.25" x14ac:dyDescent="0.3">
      <c r="A25" s="10"/>
      <c r="B25" s="40" t="s">
        <v>111</v>
      </c>
      <c r="C25" s="81">
        <v>992</v>
      </c>
      <c r="D25" s="84" t="s">
        <v>15</v>
      </c>
      <c r="E25" s="84" t="s">
        <v>18</v>
      </c>
      <c r="F25" s="77" t="s">
        <v>174</v>
      </c>
      <c r="G25" s="84"/>
      <c r="H25" s="82">
        <f>SUM(H26)</f>
        <v>3135.2000000000003</v>
      </c>
      <c r="I25" s="43" t="e">
        <f>I26+#REF!+#REF!+#REF!</f>
        <v>#REF!</v>
      </c>
      <c r="J25" s="9"/>
    </row>
    <row r="26" spans="1:10" ht="87.75" customHeight="1" x14ac:dyDescent="0.3">
      <c r="A26" s="10"/>
      <c r="B26" s="40" t="s">
        <v>112</v>
      </c>
      <c r="C26" s="81">
        <v>992</v>
      </c>
      <c r="D26" s="84" t="s">
        <v>15</v>
      </c>
      <c r="E26" s="84" t="s">
        <v>18</v>
      </c>
      <c r="F26" s="77" t="s">
        <v>175</v>
      </c>
      <c r="G26" s="84"/>
      <c r="H26" s="82">
        <f>SUM(H27,H31)</f>
        <v>3135.2000000000003</v>
      </c>
      <c r="I26" s="43">
        <v>34000</v>
      </c>
      <c r="J26" s="9"/>
    </row>
    <row r="27" spans="1:10" ht="45.75" customHeight="1" x14ac:dyDescent="0.3">
      <c r="A27" s="10"/>
      <c r="B27" s="40" t="s">
        <v>74</v>
      </c>
      <c r="C27" s="81">
        <v>992</v>
      </c>
      <c r="D27" s="84" t="s">
        <v>15</v>
      </c>
      <c r="E27" s="84" t="s">
        <v>18</v>
      </c>
      <c r="F27" s="77" t="s">
        <v>176</v>
      </c>
      <c r="G27" s="84"/>
      <c r="H27" s="82">
        <f>SUM(H28,H29,H30)</f>
        <v>3131.4</v>
      </c>
      <c r="I27" s="43"/>
      <c r="J27" s="9"/>
    </row>
    <row r="28" spans="1:10" ht="121.5" customHeight="1" x14ac:dyDescent="0.3">
      <c r="A28" s="10"/>
      <c r="B28" s="40" t="s">
        <v>306</v>
      </c>
      <c r="C28" s="81">
        <v>992</v>
      </c>
      <c r="D28" s="84" t="s">
        <v>15</v>
      </c>
      <c r="E28" s="84" t="s">
        <v>18</v>
      </c>
      <c r="F28" s="77" t="s">
        <v>176</v>
      </c>
      <c r="G28" s="84" t="s">
        <v>125</v>
      </c>
      <c r="H28" s="82">
        <v>2105.5</v>
      </c>
      <c r="I28" s="43"/>
      <c r="J28" s="9" t="s">
        <v>49</v>
      </c>
    </row>
    <row r="29" spans="1:10" ht="56.25" x14ac:dyDescent="0.3">
      <c r="A29" s="10"/>
      <c r="B29" s="40" t="str">
        <f>'Приложение 8'!$B$80</f>
        <v>Закупка товаров, работ и услуг для обеспечения государственных (муниципальных) нужд</v>
      </c>
      <c r="C29" s="81">
        <v>992</v>
      </c>
      <c r="D29" s="84" t="s">
        <v>15</v>
      </c>
      <c r="E29" s="84" t="s">
        <v>18</v>
      </c>
      <c r="F29" s="77" t="s">
        <v>176</v>
      </c>
      <c r="G29" s="84" t="s">
        <v>97</v>
      </c>
      <c r="H29" s="82">
        <v>956.9</v>
      </c>
      <c r="I29" s="43"/>
      <c r="J29" s="9" t="s">
        <v>50</v>
      </c>
    </row>
    <row r="30" spans="1:10" ht="18.75" x14ac:dyDescent="0.3">
      <c r="A30" s="10"/>
      <c r="B30" s="42" t="str">
        <f>'Приложение 8'!$B$86</f>
        <v xml:space="preserve">Иные бюджетные ассигнования </v>
      </c>
      <c r="C30" s="81">
        <v>992</v>
      </c>
      <c r="D30" s="84" t="s">
        <v>15</v>
      </c>
      <c r="E30" s="84" t="s">
        <v>18</v>
      </c>
      <c r="F30" s="77" t="s">
        <v>176</v>
      </c>
      <c r="G30" s="84" t="s">
        <v>126</v>
      </c>
      <c r="H30" s="82">
        <v>69</v>
      </c>
      <c r="I30" s="43"/>
      <c r="J30" s="9" t="s">
        <v>53</v>
      </c>
    </row>
    <row r="31" spans="1:10" ht="59.25" customHeight="1" x14ac:dyDescent="0.3">
      <c r="A31" s="10"/>
      <c r="B31" s="42" t="s">
        <v>128</v>
      </c>
      <c r="C31" s="81">
        <v>992</v>
      </c>
      <c r="D31" s="84" t="s">
        <v>15</v>
      </c>
      <c r="E31" s="84" t="s">
        <v>18</v>
      </c>
      <c r="F31" s="77" t="s">
        <v>177</v>
      </c>
      <c r="G31" s="84"/>
      <c r="H31" s="82">
        <f>SUM(H32)</f>
        <v>3.8</v>
      </c>
      <c r="I31" s="43"/>
      <c r="J31" s="9"/>
    </row>
    <row r="32" spans="1:10" ht="56.25" x14ac:dyDescent="0.3">
      <c r="A32" s="10"/>
      <c r="B32" s="42" t="str">
        <f>'Приложение 8'!$B$80</f>
        <v>Закупка товаров, работ и услуг для обеспечения государственных (муниципальных) нужд</v>
      </c>
      <c r="C32" s="81">
        <v>992</v>
      </c>
      <c r="D32" s="84" t="s">
        <v>15</v>
      </c>
      <c r="E32" s="84" t="s">
        <v>18</v>
      </c>
      <c r="F32" s="77" t="s">
        <v>177</v>
      </c>
      <c r="G32" s="84" t="s">
        <v>97</v>
      </c>
      <c r="H32" s="82">
        <v>3.8</v>
      </c>
      <c r="I32" s="43"/>
      <c r="J32" s="9"/>
    </row>
    <row r="33" spans="1:10" ht="75" x14ac:dyDescent="0.3">
      <c r="A33" s="10"/>
      <c r="B33" s="45" t="s">
        <v>331</v>
      </c>
      <c r="C33" s="79">
        <v>992</v>
      </c>
      <c r="D33" s="83" t="s">
        <v>15</v>
      </c>
      <c r="E33" s="83" t="s">
        <v>114</v>
      </c>
      <c r="F33" s="76"/>
      <c r="G33" s="83"/>
      <c r="H33" s="80">
        <f>H34</f>
        <v>19.3</v>
      </c>
      <c r="I33" s="43"/>
      <c r="J33" s="9"/>
    </row>
    <row r="34" spans="1:10" ht="37.5" x14ac:dyDescent="0.3">
      <c r="A34" s="10"/>
      <c r="B34" s="42" t="s">
        <v>332</v>
      </c>
      <c r="C34" s="81">
        <v>992</v>
      </c>
      <c r="D34" s="84" t="s">
        <v>15</v>
      </c>
      <c r="E34" s="84" t="s">
        <v>114</v>
      </c>
      <c r="F34" s="77" t="s">
        <v>175</v>
      </c>
      <c r="G34" s="84"/>
      <c r="H34" s="82">
        <f>H35</f>
        <v>19.3</v>
      </c>
      <c r="I34" s="43"/>
      <c r="J34" s="9"/>
    </row>
    <row r="35" spans="1:10" ht="75" x14ac:dyDescent="0.3">
      <c r="A35" s="10"/>
      <c r="B35" s="42" t="s">
        <v>334</v>
      </c>
      <c r="C35" s="81">
        <v>992</v>
      </c>
      <c r="D35" s="84" t="s">
        <v>15</v>
      </c>
      <c r="E35" s="84" t="s">
        <v>114</v>
      </c>
      <c r="F35" s="77" t="s">
        <v>333</v>
      </c>
      <c r="G35" s="84"/>
      <c r="H35" s="82">
        <f>H36</f>
        <v>19.3</v>
      </c>
      <c r="I35" s="43"/>
      <c r="J35" s="9"/>
    </row>
    <row r="36" spans="1:10" ht="18.75" x14ac:dyDescent="0.3">
      <c r="A36" s="10"/>
      <c r="B36" s="42" t="s">
        <v>44</v>
      </c>
      <c r="C36" s="81">
        <v>992</v>
      </c>
      <c r="D36" s="84" t="s">
        <v>15</v>
      </c>
      <c r="E36" s="84" t="s">
        <v>114</v>
      </c>
      <c r="F36" s="77" t="s">
        <v>333</v>
      </c>
      <c r="G36" s="84" t="s">
        <v>124</v>
      </c>
      <c r="H36" s="82">
        <v>19.3</v>
      </c>
      <c r="I36" s="43"/>
      <c r="J36" s="9"/>
    </row>
    <row r="37" spans="1:10" ht="45" customHeight="1" x14ac:dyDescent="0.3">
      <c r="A37" s="10"/>
      <c r="B37" s="45" t="s">
        <v>323</v>
      </c>
      <c r="C37" s="79">
        <v>992</v>
      </c>
      <c r="D37" s="83" t="s">
        <v>15</v>
      </c>
      <c r="E37" s="83" t="s">
        <v>19</v>
      </c>
      <c r="F37" s="76"/>
      <c r="G37" s="83"/>
      <c r="H37" s="80">
        <f>SUM(H38)</f>
        <v>184</v>
      </c>
      <c r="I37" s="43"/>
      <c r="J37" s="9"/>
    </row>
    <row r="38" spans="1:10" ht="86.25" customHeight="1" x14ac:dyDescent="0.3">
      <c r="A38" s="10"/>
      <c r="B38" s="42" t="s">
        <v>112</v>
      </c>
      <c r="C38" s="81">
        <v>992</v>
      </c>
      <c r="D38" s="84" t="s">
        <v>15</v>
      </c>
      <c r="E38" s="84" t="s">
        <v>19</v>
      </c>
      <c r="F38" s="77" t="s">
        <v>174</v>
      </c>
      <c r="G38" s="84"/>
      <c r="H38" s="82">
        <f>SUM(H39)</f>
        <v>184</v>
      </c>
      <c r="I38" s="43"/>
      <c r="J38" s="9"/>
    </row>
    <row r="39" spans="1:10" ht="45" customHeight="1" x14ac:dyDescent="0.3">
      <c r="A39" s="10"/>
      <c r="B39" s="42" t="s">
        <v>297</v>
      </c>
      <c r="C39" s="81">
        <v>992</v>
      </c>
      <c r="D39" s="84" t="s">
        <v>15</v>
      </c>
      <c r="E39" s="84" t="s">
        <v>19</v>
      </c>
      <c r="F39" s="77" t="s">
        <v>298</v>
      </c>
      <c r="G39" s="84"/>
      <c r="H39" s="82">
        <f>SUM(H40)</f>
        <v>184</v>
      </c>
      <c r="I39" s="43"/>
      <c r="J39" s="9"/>
    </row>
    <row r="40" spans="1:10" ht="66" customHeight="1" x14ac:dyDescent="0.3">
      <c r="A40" s="10"/>
      <c r="B40" s="42" t="s">
        <v>301</v>
      </c>
      <c r="C40" s="81">
        <v>992</v>
      </c>
      <c r="D40" s="84" t="s">
        <v>299</v>
      </c>
      <c r="E40" s="84" t="s">
        <v>19</v>
      </c>
      <c r="F40" s="77" t="s">
        <v>300</v>
      </c>
      <c r="G40" s="84"/>
      <c r="H40" s="82">
        <f>SUM(H41)</f>
        <v>184</v>
      </c>
      <c r="I40" s="43"/>
      <c r="J40" s="9"/>
    </row>
    <row r="41" spans="1:10" ht="66.75" customHeight="1" x14ac:dyDescent="0.3">
      <c r="A41" s="10"/>
      <c r="B41" s="42" t="str">
        <f>'Приложение 8'!$B$80</f>
        <v>Закупка товаров, работ и услуг для обеспечения государственных (муниципальных) нужд</v>
      </c>
      <c r="C41" s="81">
        <v>992</v>
      </c>
      <c r="D41" s="84" t="s">
        <v>299</v>
      </c>
      <c r="E41" s="84" t="s">
        <v>19</v>
      </c>
      <c r="F41" s="77" t="s">
        <v>300</v>
      </c>
      <c r="G41" s="84" t="s">
        <v>126</v>
      </c>
      <c r="H41" s="82">
        <v>184</v>
      </c>
      <c r="I41" s="43"/>
      <c r="J41" s="9"/>
    </row>
    <row r="42" spans="1:10" s="52" customFormat="1" ht="21.75" customHeight="1" x14ac:dyDescent="0.3">
      <c r="A42" s="11"/>
      <c r="B42" s="45" t="s">
        <v>7</v>
      </c>
      <c r="C42" s="79">
        <v>992</v>
      </c>
      <c r="D42" s="83" t="s">
        <v>15</v>
      </c>
      <c r="E42" s="83" t="s">
        <v>41</v>
      </c>
      <c r="F42" s="76"/>
      <c r="G42" s="83"/>
      <c r="H42" s="80">
        <f>SUM(H43)</f>
        <v>20</v>
      </c>
      <c r="I42" s="11"/>
      <c r="J42" s="12"/>
    </row>
    <row r="43" spans="1:10" ht="56.25" x14ac:dyDescent="0.3">
      <c r="A43" s="10"/>
      <c r="B43" s="40" t="s">
        <v>111</v>
      </c>
      <c r="C43" s="81">
        <v>992</v>
      </c>
      <c r="D43" s="84" t="s">
        <v>15</v>
      </c>
      <c r="E43" s="84" t="s">
        <v>41</v>
      </c>
      <c r="F43" s="77" t="s">
        <v>174</v>
      </c>
      <c r="G43" s="84"/>
      <c r="H43" s="82">
        <f>SUM(H44)</f>
        <v>20</v>
      </c>
      <c r="I43" s="10"/>
      <c r="J43" s="9"/>
    </row>
    <row r="44" spans="1:10" ht="39.75" customHeight="1" x14ac:dyDescent="0.3">
      <c r="A44" s="10"/>
      <c r="B44" s="42" t="s">
        <v>76</v>
      </c>
      <c r="C44" s="81">
        <v>992</v>
      </c>
      <c r="D44" s="84" t="s">
        <v>15</v>
      </c>
      <c r="E44" s="84" t="s">
        <v>41</v>
      </c>
      <c r="F44" s="77" t="s">
        <v>178</v>
      </c>
      <c r="G44" s="84"/>
      <c r="H44" s="82">
        <f>SUM(H45)</f>
        <v>20</v>
      </c>
      <c r="I44" s="10"/>
      <c r="J44" s="9"/>
    </row>
    <row r="45" spans="1:10" ht="56.25" x14ac:dyDescent="0.3">
      <c r="A45" s="10"/>
      <c r="B45" s="42" t="s">
        <v>113</v>
      </c>
      <c r="C45" s="81">
        <v>992</v>
      </c>
      <c r="D45" s="84" t="s">
        <v>15</v>
      </c>
      <c r="E45" s="84" t="s">
        <v>41</v>
      </c>
      <c r="F45" s="77" t="s">
        <v>179</v>
      </c>
      <c r="G45" s="84"/>
      <c r="H45" s="82">
        <f>SUM(H46)</f>
        <v>20</v>
      </c>
      <c r="I45" s="10"/>
      <c r="J45" s="9"/>
    </row>
    <row r="46" spans="1:10" ht="25.5" customHeight="1" x14ac:dyDescent="0.3">
      <c r="A46" s="10"/>
      <c r="B46" s="40" t="str">
        <f>'Приложение 8'!$B$86</f>
        <v xml:space="preserve">Иные бюджетные ассигнования </v>
      </c>
      <c r="C46" s="81">
        <v>992</v>
      </c>
      <c r="D46" s="84" t="s">
        <v>15</v>
      </c>
      <c r="E46" s="84" t="s">
        <v>41</v>
      </c>
      <c r="F46" s="77" t="s">
        <v>179</v>
      </c>
      <c r="G46" s="84" t="s">
        <v>126</v>
      </c>
      <c r="H46" s="82">
        <v>20</v>
      </c>
      <c r="I46" s="10"/>
      <c r="J46" s="9" t="s">
        <v>52</v>
      </c>
    </row>
    <row r="47" spans="1:10" s="52" customFormat="1" ht="28.5" customHeight="1" x14ac:dyDescent="0.3">
      <c r="A47" s="55"/>
      <c r="B47" s="45" t="s">
        <v>77</v>
      </c>
      <c r="C47" s="79">
        <v>992</v>
      </c>
      <c r="D47" s="83" t="s">
        <v>15</v>
      </c>
      <c r="E47" s="83" t="s">
        <v>43</v>
      </c>
      <c r="F47" s="76"/>
      <c r="G47" s="83"/>
      <c r="H47" s="80">
        <f>SUM(H51,H52,H53,H56)</f>
        <v>4308.7</v>
      </c>
      <c r="I47" s="51"/>
      <c r="J47" s="12"/>
    </row>
    <row r="48" spans="1:10" ht="56.25" x14ac:dyDescent="0.3">
      <c r="A48" s="18"/>
      <c r="B48" s="41" t="s">
        <v>111</v>
      </c>
      <c r="C48" s="85">
        <v>992</v>
      </c>
      <c r="D48" s="86" t="s">
        <v>15</v>
      </c>
      <c r="E48" s="86" t="s">
        <v>43</v>
      </c>
      <c r="F48" s="78" t="s">
        <v>174</v>
      </c>
      <c r="G48" s="86"/>
      <c r="H48" s="82">
        <f>SUM(H51,H52,H53,H56)</f>
        <v>4308.7</v>
      </c>
      <c r="I48" s="43"/>
      <c r="J48" s="17"/>
    </row>
    <row r="49" spans="1:10" ht="74.25" customHeight="1" x14ac:dyDescent="0.3">
      <c r="A49" s="18"/>
      <c r="B49" s="41" t="s">
        <v>112</v>
      </c>
      <c r="C49" s="85">
        <v>992</v>
      </c>
      <c r="D49" s="86" t="s">
        <v>15</v>
      </c>
      <c r="E49" s="86" t="s">
        <v>43</v>
      </c>
      <c r="F49" s="78" t="s">
        <v>175</v>
      </c>
      <c r="G49" s="86"/>
      <c r="H49" s="82">
        <f>SUM(H51,H52,H53)</f>
        <v>4254.7</v>
      </c>
      <c r="I49" s="43"/>
      <c r="J49" s="17"/>
    </row>
    <row r="50" spans="1:10" ht="65.25" customHeight="1" x14ac:dyDescent="0.3">
      <c r="A50" s="18"/>
      <c r="B50" s="41" t="s">
        <v>78</v>
      </c>
      <c r="C50" s="85">
        <v>992</v>
      </c>
      <c r="D50" s="86" t="s">
        <v>15</v>
      </c>
      <c r="E50" s="86" t="s">
        <v>43</v>
      </c>
      <c r="F50" s="78" t="s">
        <v>180</v>
      </c>
      <c r="G50" s="86"/>
      <c r="H50" s="82">
        <f>SUM(H51,H52,H53)</f>
        <v>4254.7</v>
      </c>
      <c r="I50" s="43"/>
      <c r="J50" s="17"/>
    </row>
    <row r="51" spans="1:10" ht="115.5" customHeight="1" x14ac:dyDescent="0.3">
      <c r="A51" s="18"/>
      <c r="B51" s="41" t="s">
        <v>143</v>
      </c>
      <c r="C51" s="85">
        <v>992</v>
      </c>
      <c r="D51" s="86" t="s">
        <v>15</v>
      </c>
      <c r="E51" s="86" t="s">
        <v>43</v>
      </c>
      <c r="F51" s="78" t="s">
        <v>180</v>
      </c>
      <c r="G51" s="86" t="s">
        <v>125</v>
      </c>
      <c r="H51" s="82">
        <v>3078.6</v>
      </c>
      <c r="I51" s="43"/>
      <c r="J51" s="17" t="s">
        <v>98</v>
      </c>
    </row>
    <row r="52" spans="1:10" ht="56.25" x14ac:dyDescent="0.3">
      <c r="A52" s="18"/>
      <c r="B52" s="40" t="str">
        <f>'Приложение 8'!$B$80</f>
        <v>Закупка товаров, работ и услуг для обеспечения государственных (муниципальных) нужд</v>
      </c>
      <c r="C52" s="85">
        <v>992</v>
      </c>
      <c r="D52" s="86" t="s">
        <v>15</v>
      </c>
      <c r="E52" s="86" t="s">
        <v>43</v>
      </c>
      <c r="F52" s="78" t="s">
        <v>180</v>
      </c>
      <c r="G52" s="86" t="s">
        <v>97</v>
      </c>
      <c r="H52" s="82">
        <v>1153.4000000000001</v>
      </c>
      <c r="I52" s="43"/>
      <c r="J52" s="17" t="s">
        <v>50</v>
      </c>
    </row>
    <row r="53" spans="1:10" ht="18.75" x14ac:dyDescent="0.3">
      <c r="A53" s="18"/>
      <c r="B53" s="40" t="str">
        <f>'Приложение 8'!$B$86</f>
        <v xml:space="preserve">Иные бюджетные ассигнования </v>
      </c>
      <c r="C53" s="85">
        <v>992</v>
      </c>
      <c r="D53" s="86" t="s">
        <v>15</v>
      </c>
      <c r="E53" s="86" t="s">
        <v>43</v>
      </c>
      <c r="F53" s="78" t="s">
        <v>180</v>
      </c>
      <c r="G53" s="86" t="s">
        <v>126</v>
      </c>
      <c r="H53" s="82">
        <v>22.7</v>
      </c>
      <c r="I53" s="43"/>
      <c r="J53" s="17"/>
    </row>
    <row r="54" spans="1:10" ht="45.75" customHeight="1" x14ac:dyDescent="0.3">
      <c r="A54" s="18"/>
      <c r="B54" s="41" t="s">
        <v>116</v>
      </c>
      <c r="C54" s="85">
        <v>992</v>
      </c>
      <c r="D54" s="86" t="s">
        <v>15</v>
      </c>
      <c r="E54" s="86" t="s">
        <v>43</v>
      </c>
      <c r="F54" s="78" t="s">
        <v>181</v>
      </c>
      <c r="G54" s="86"/>
      <c r="H54" s="82">
        <f>SUM(H55)</f>
        <v>54</v>
      </c>
      <c r="I54" s="43"/>
      <c r="J54" s="17"/>
    </row>
    <row r="55" spans="1:10" ht="37.5" x14ac:dyDescent="0.3">
      <c r="A55" s="18"/>
      <c r="B55" s="102" t="s">
        <v>117</v>
      </c>
      <c r="C55" s="103">
        <v>992</v>
      </c>
      <c r="D55" s="104" t="s">
        <v>15</v>
      </c>
      <c r="E55" s="104" t="s">
        <v>43</v>
      </c>
      <c r="F55" s="105" t="s">
        <v>182</v>
      </c>
      <c r="G55" s="104"/>
      <c r="H55" s="106">
        <f>SUM(H56)</f>
        <v>54</v>
      </c>
      <c r="I55" s="43"/>
      <c r="J55" s="17"/>
    </row>
    <row r="56" spans="1:10" ht="65.25" customHeight="1" x14ac:dyDescent="0.3">
      <c r="A56" s="87"/>
      <c r="B56" s="40" t="str">
        <f>'Приложение 8'!$B$80</f>
        <v>Закупка товаров, работ и услуг для обеспечения государственных (муниципальных) нужд</v>
      </c>
      <c r="C56" s="107">
        <v>992</v>
      </c>
      <c r="D56" s="108" t="s">
        <v>15</v>
      </c>
      <c r="E56" s="108" t="s">
        <v>43</v>
      </c>
      <c r="F56" s="109" t="s">
        <v>182</v>
      </c>
      <c r="G56" s="108" t="s">
        <v>127</v>
      </c>
      <c r="H56" s="110">
        <v>54</v>
      </c>
      <c r="I56" s="43"/>
      <c r="J56" s="17"/>
    </row>
    <row r="57" spans="1:10" s="52" customFormat="1" ht="27" customHeight="1" x14ac:dyDescent="0.3">
      <c r="A57" s="55"/>
      <c r="B57" s="111" t="s">
        <v>39</v>
      </c>
      <c r="C57" s="112">
        <v>992</v>
      </c>
      <c r="D57" s="113" t="s">
        <v>17</v>
      </c>
      <c r="E57" s="113" t="s">
        <v>16</v>
      </c>
      <c r="F57" s="114"/>
      <c r="G57" s="113"/>
      <c r="H57" s="115">
        <f>H58</f>
        <v>221.70000000000002</v>
      </c>
      <c r="I57" s="51"/>
      <c r="J57" s="12"/>
    </row>
    <row r="58" spans="1:10" ht="42.75" customHeight="1" x14ac:dyDescent="0.3">
      <c r="A58" s="18"/>
      <c r="B58" s="116" t="s">
        <v>79</v>
      </c>
      <c r="C58" s="117">
        <v>992</v>
      </c>
      <c r="D58" s="118" t="s">
        <v>17</v>
      </c>
      <c r="E58" s="118" t="s">
        <v>21</v>
      </c>
      <c r="F58" s="119"/>
      <c r="G58" s="118"/>
      <c r="H58" s="106">
        <f>SUM(H61)</f>
        <v>221.70000000000002</v>
      </c>
      <c r="I58" s="43"/>
      <c r="J58" s="9"/>
    </row>
    <row r="59" spans="1:10" ht="56.25" x14ac:dyDescent="0.3">
      <c r="A59" s="18"/>
      <c r="B59" s="40" t="s">
        <v>111</v>
      </c>
      <c r="C59" s="81">
        <v>992</v>
      </c>
      <c r="D59" s="84" t="s">
        <v>17</v>
      </c>
      <c r="E59" s="84" t="s">
        <v>21</v>
      </c>
      <c r="F59" s="77" t="s">
        <v>174</v>
      </c>
      <c r="G59" s="84"/>
      <c r="H59" s="82">
        <f>SUM(H61)</f>
        <v>221.70000000000002</v>
      </c>
      <c r="I59" s="43"/>
      <c r="J59" s="9"/>
    </row>
    <row r="60" spans="1:10" ht="75" x14ac:dyDescent="0.3">
      <c r="A60" s="18"/>
      <c r="B60" s="40" t="s">
        <v>112</v>
      </c>
      <c r="C60" s="81">
        <v>992</v>
      </c>
      <c r="D60" s="84" t="s">
        <v>17</v>
      </c>
      <c r="E60" s="84" t="s">
        <v>21</v>
      </c>
      <c r="F60" s="77" t="s">
        <v>175</v>
      </c>
      <c r="G60" s="84"/>
      <c r="H60" s="82">
        <f>SUM(H61)</f>
        <v>221.70000000000002</v>
      </c>
      <c r="I60" s="43"/>
      <c r="J60" s="9"/>
    </row>
    <row r="61" spans="1:10" ht="61.5" customHeight="1" x14ac:dyDescent="0.3">
      <c r="A61" s="18"/>
      <c r="B61" s="40" t="s">
        <v>28</v>
      </c>
      <c r="C61" s="81">
        <v>992</v>
      </c>
      <c r="D61" s="84" t="s">
        <v>17</v>
      </c>
      <c r="E61" s="84" t="s">
        <v>21</v>
      </c>
      <c r="F61" s="77" t="s">
        <v>183</v>
      </c>
      <c r="G61" s="84"/>
      <c r="H61" s="82">
        <f>H62+H63</f>
        <v>221.70000000000002</v>
      </c>
      <c r="I61" s="43"/>
      <c r="J61" s="9"/>
    </row>
    <row r="62" spans="1:10" ht="112.5" x14ac:dyDescent="0.3">
      <c r="A62" s="18"/>
      <c r="B62" s="40" t="s">
        <v>143</v>
      </c>
      <c r="C62" s="81">
        <v>992</v>
      </c>
      <c r="D62" s="84" t="s">
        <v>17</v>
      </c>
      <c r="E62" s="84" t="s">
        <v>21</v>
      </c>
      <c r="F62" s="77" t="s">
        <v>183</v>
      </c>
      <c r="G62" s="84" t="s">
        <v>125</v>
      </c>
      <c r="H62" s="82">
        <v>193.9</v>
      </c>
      <c r="I62" s="43"/>
      <c r="J62" s="9" t="s">
        <v>49</v>
      </c>
    </row>
    <row r="63" spans="1:10" ht="64.5" customHeight="1" x14ac:dyDescent="0.3">
      <c r="A63" s="18"/>
      <c r="B63" s="40" t="str">
        <f>'Приложение 8'!$B$80</f>
        <v>Закупка товаров, работ и услуг для обеспечения государственных (муниципальных) нужд</v>
      </c>
      <c r="C63" s="81">
        <v>992</v>
      </c>
      <c r="D63" s="84" t="s">
        <v>17</v>
      </c>
      <c r="E63" s="84" t="s">
        <v>21</v>
      </c>
      <c r="F63" s="77" t="s">
        <v>183</v>
      </c>
      <c r="G63" s="84" t="s">
        <v>97</v>
      </c>
      <c r="H63" s="82">
        <v>27.8</v>
      </c>
      <c r="I63" s="43"/>
      <c r="J63" s="9"/>
    </row>
    <row r="64" spans="1:10" s="52" customFormat="1" ht="44.25" customHeight="1" x14ac:dyDescent="0.3">
      <c r="A64" s="55"/>
      <c r="B64" s="54" t="s">
        <v>29</v>
      </c>
      <c r="C64" s="79">
        <v>992</v>
      </c>
      <c r="D64" s="83" t="s">
        <v>21</v>
      </c>
      <c r="E64" s="83" t="s">
        <v>16</v>
      </c>
      <c r="F64" s="76"/>
      <c r="G64" s="83"/>
      <c r="H64" s="82">
        <f>SUM(H69+H75)</f>
        <v>7.5</v>
      </c>
      <c r="I64" s="51"/>
      <c r="J64" s="12"/>
    </row>
    <row r="65" spans="1:256" ht="76.5" customHeight="1" x14ac:dyDescent="0.3">
      <c r="A65" s="18"/>
      <c r="B65" s="40" t="s">
        <v>11</v>
      </c>
      <c r="C65" s="81">
        <v>992</v>
      </c>
      <c r="D65" s="84" t="s">
        <v>21</v>
      </c>
      <c r="E65" s="84" t="s">
        <v>22</v>
      </c>
      <c r="F65" s="77"/>
      <c r="G65" s="84"/>
      <c r="H65" s="82">
        <f>H66</f>
        <v>2.5</v>
      </c>
      <c r="I65" s="43"/>
      <c r="J65" s="9"/>
    </row>
    <row r="66" spans="1:256" ht="27" customHeight="1" x14ac:dyDescent="0.3">
      <c r="A66" s="18"/>
      <c r="B66" s="40" t="s">
        <v>80</v>
      </c>
      <c r="C66" s="81">
        <v>992</v>
      </c>
      <c r="D66" s="84" t="s">
        <v>21</v>
      </c>
      <c r="E66" s="84" t="s">
        <v>22</v>
      </c>
      <c r="F66" s="77" t="s">
        <v>184</v>
      </c>
      <c r="G66" s="84"/>
      <c r="H66" s="82">
        <f>H67</f>
        <v>2.5</v>
      </c>
      <c r="I66" s="43"/>
      <c r="J66" s="9"/>
    </row>
    <row r="67" spans="1:256" ht="82.5" customHeight="1" x14ac:dyDescent="0.3">
      <c r="A67" s="18"/>
      <c r="B67" s="40" t="s">
        <v>30</v>
      </c>
      <c r="C67" s="81">
        <v>992</v>
      </c>
      <c r="D67" s="84" t="s">
        <v>21</v>
      </c>
      <c r="E67" s="84" t="s">
        <v>22</v>
      </c>
      <c r="F67" s="77" t="s">
        <v>185</v>
      </c>
      <c r="G67" s="84"/>
      <c r="H67" s="82">
        <f>H68</f>
        <v>2.5</v>
      </c>
      <c r="I67" s="43"/>
      <c r="J67" s="9"/>
    </row>
    <row r="68" spans="1:256" ht="79.5" customHeight="1" x14ac:dyDescent="0.3">
      <c r="A68" s="18"/>
      <c r="B68" s="40" t="s">
        <v>81</v>
      </c>
      <c r="C68" s="81">
        <v>992</v>
      </c>
      <c r="D68" s="84" t="s">
        <v>21</v>
      </c>
      <c r="E68" s="84" t="s">
        <v>22</v>
      </c>
      <c r="F68" s="77" t="s">
        <v>186</v>
      </c>
      <c r="G68" s="84"/>
      <c r="H68" s="82">
        <f>H69</f>
        <v>2.5</v>
      </c>
      <c r="I68" s="43"/>
      <c r="J68" s="9"/>
    </row>
    <row r="69" spans="1:256" ht="56.25" customHeight="1" x14ac:dyDescent="0.3">
      <c r="A69" s="18"/>
      <c r="B69" s="40" t="str">
        <f>'Приложение 8'!$B$80</f>
        <v>Закупка товаров, работ и услуг для обеспечения государственных (муниципальных) нужд</v>
      </c>
      <c r="C69" s="81">
        <v>992</v>
      </c>
      <c r="D69" s="84" t="s">
        <v>21</v>
      </c>
      <c r="E69" s="84" t="s">
        <v>22</v>
      </c>
      <c r="F69" s="77" t="s">
        <v>186</v>
      </c>
      <c r="G69" s="84" t="s">
        <v>97</v>
      </c>
      <c r="H69" s="82">
        <v>2.5</v>
      </c>
      <c r="I69" s="43"/>
      <c r="J69" s="9" t="s">
        <v>50</v>
      </c>
    </row>
    <row r="70" spans="1:256" ht="64.5" customHeight="1" x14ac:dyDescent="0.3">
      <c r="A70" s="18"/>
      <c r="B70" s="40" t="s">
        <v>293</v>
      </c>
      <c r="C70" s="81">
        <v>992</v>
      </c>
      <c r="D70" s="84" t="s">
        <v>21</v>
      </c>
      <c r="E70" s="84" t="s">
        <v>292</v>
      </c>
      <c r="F70" s="77"/>
      <c r="G70" s="84"/>
      <c r="H70" s="82">
        <v>5</v>
      </c>
      <c r="I70" s="43"/>
      <c r="J70" s="9"/>
    </row>
    <row r="71" spans="1:256" ht="24" customHeight="1" x14ac:dyDescent="0.3">
      <c r="A71" s="18"/>
      <c r="B71" s="42" t="s">
        <v>80</v>
      </c>
      <c r="C71" s="81">
        <v>992</v>
      </c>
      <c r="D71" s="84" t="s">
        <v>21</v>
      </c>
      <c r="E71" s="84" t="s">
        <v>292</v>
      </c>
      <c r="F71" s="77" t="s">
        <v>187</v>
      </c>
      <c r="G71" s="84"/>
      <c r="H71" s="82">
        <v>5</v>
      </c>
      <c r="I71" s="43"/>
      <c r="J71" s="9"/>
    </row>
    <row r="72" spans="1:256" ht="62.25" customHeight="1" x14ac:dyDescent="0.3">
      <c r="A72" s="18"/>
      <c r="B72" s="40" t="s">
        <v>294</v>
      </c>
      <c r="C72" s="81">
        <v>992</v>
      </c>
      <c r="D72" s="84" t="s">
        <v>21</v>
      </c>
      <c r="E72" s="84" t="s">
        <v>292</v>
      </c>
      <c r="F72" s="77" t="s">
        <v>188</v>
      </c>
      <c r="G72" s="84"/>
      <c r="H72" s="82">
        <v>5</v>
      </c>
      <c r="I72" s="43"/>
      <c r="J72" s="9"/>
    </row>
    <row r="73" spans="1:256" ht="76.5" customHeight="1" x14ac:dyDescent="0.3">
      <c r="A73" s="18"/>
      <c r="B73" s="40" t="s">
        <v>253</v>
      </c>
      <c r="C73" s="81">
        <v>992</v>
      </c>
      <c r="D73" s="84" t="s">
        <v>21</v>
      </c>
      <c r="E73" s="84" t="s">
        <v>292</v>
      </c>
      <c r="F73" s="77" t="s">
        <v>254</v>
      </c>
      <c r="G73" s="84"/>
      <c r="H73" s="82">
        <v>5</v>
      </c>
      <c r="I73" s="43"/>
      <c r="J73" s="9"/>
    </row>
    <row r="74" spans="1:256" ht="39" customHeight="1" x14ac:dyDescent="0.3">
      <c r="A74" s="18"/>
      <c r="B74" s="40" t="s">
        <v>141</v>
      </c>
      <c r="C74" s="81">
        <v>992</v>
      </c>
      <c r="D74" s="84" t="s">
        <v>21</v>
      </c>
      <c r="E74" s="84" t="s">
        <v>292</v>
      </c>
      <c r="F74" s="77" t="s">
        <v>189</v>
      </c>
      <c r="G74" s="84"/>
      <c r="H74" s="82">
        <v>5</v>
      </c>
      <c r="I74" s="43"/>
      <c r="J74" s="9"/>
    </row>
    <row r="75" spans="1:256" ht="61.5" customHeight="1" x14ac:dyDescent="0.3">
      <c r="A75" s="18"/>
      <c r="B75" s="40" t="str">
        <f>'Приложение 8'!$B$80</f>
        <v>Закупка товаров, работ и услуг для обеспечения государственных (муниципальных) нужд</v>
      </c>
      <c r="C75" s="81">
        <v>992</v>
      </c>
      <c r="D75" s="84" t="s">
        <v>21</v>
      </c>
      <c r="E75" s="84" t="s">
        <v>292</v>
      </c>
      <c r="F75" s="77" t="s">
        <v>189</v>
      </c>
      <c r="G75" s="84" t="s">
        <v>97</v>
      </c>
      <c r="H75" s="82">
        <v>5</v>
      </c>
      <c r="I75" s="43"/>
      <c r="J75" s="9"/>
    </row>
    <row r="76" spans="1:256" s="52" customFormat="1" ht="26.25" customHeight="1" x14ac:dyDescent="0.3">
      <c r="A76" s="55"/>
      <c r="B76" s="45" t="s">
        <v>255</v>
      </c>
      <c r="C76" s="79">
        <v>992</v>
      </c>
      <c r="D76" s="83" t="s">
        <v>18</v>
      </c>
      <c r="E76" s="83" t="s">
        <v>16</v>
      </c>
      <c r="F76" s="76"/>
      <c r="G76" s="83"/>
      <c r="H76" s="80">
        <f>SUM(H77)</f>
        <v>3172.9</v>
      </c>
      <c r="I76" s="51"/>
      <c r="J76" s="12"/>
      <c r="IV76" s="52">
        <f>SUM(A76:IU76)</f>
        <v>4164.8999999999996</v>
      </c>
    </row>
    <row r="77" spans="1:256" s="89" customFormat="1" ht="27.75" customHeight="1" x14ac:dyDescent="0.3">
      <c r="A77" s="18"/>
      <c r="B77" s="42" t="s">
        <v>82</v>
      </c>
      <c r="C77" s="81">
        <v>992</v>
      </c>
      <c r="D77" s="84" t="s">
        <v>18</v>
      </c>
      <c r="E77" s="84" t="s">
        <v>22</v>
      </c>
      <c r="F77" s="77"/>
      <c r="G77" s="84"/>
      <c r="H77" s="82">
        <f>H82</f>
        <v>3172.9</v>
      </c>
      <c r="I77" s="43"/>
      <c r="J77" s="9"/>
    </row>
    <row r="78" spans="1:256" ht="85.5" customHeight="1" x14ac:dyDescent="0.3">
      <c r="A78" s="18"/>
      <c r="B78" s="42" t="s">
        <v>133</v>
      </c>
      <c r="C78" s="81">
        <v>992</v>
      </c>
      <c r="D78" s="84" t="s">
        <v>18</v>
      </c>
      <c r="E78" s="84" t="s">
        <v>22</v>
      </c>
      <c r="F78" s="77" t="s">
        <v>190</v>
      </c>
      <c r="G78" s="84"/>
      <c r="H78" s="82">
        <f>SUM(H80)</f>
        <v>3172.9</v>
      </c>
      <c r="I78" s="43"/>
      <c r="J78" s="9"/>
    </row>
    <row r="79" spans="1:256" ht="123" customHeight="1" x14ac:dyDescent="0.3">
      <c r="A79" s="18"/>
      <c r="B79" s="42" t="s">
        <v>322</v>
      </c>
      <c r="C79" s="81">
        <f>C78</f>
        <v>992</v>
      </c>
      <c r="D79" s="84" t="str">
        <f>D78</f>
        <v>04</v>
      </c>
      <c r="E79" s="84" t="str">
        <f>E78</f>
        <v>09</v>
      </c>
      <c r="F79" s="77" t="s">
        <v>321</v>
      </c>
      <c r="G79" s="84"/>
      <c r="H79" s="82">
        <f>H78</f>
        <v>3172.9</v>
      </c>
      <c r="I79" s="43"/>
      <c r="J79" s="9"/>
    </row>
    <row r="80" spans="1:256" ht="57" customHeight="1" x14ac:dyDescent="0.3">
      <c r="A80" s="18"/>
      <c r="B80" s="42" t="s">
        <v>256</v>
      </c>
      <c r="C80" s="81">
        <v>992</v>
      </c>
      <c r="D80" s="84" t="s">
        <v>18</v>
      </c>
      <c r="E80" s="84" t="s">
        <v>22</v>
      </c>
      <c r="F80" s="77" t="s">
        <v>191</v>
      </c>
      <c r="G80" s="84"/>
      <c r="H80" s="82">
        <f>SUM(H81)</f>
        <v>3172.9</v>
      </c>
      <c r="I80" s="43"/>
      <c r="J80" s="9"/>
    </row>
    <row r="81" spans="1:10" ht="60.75" customHeight="1" x14ac:dyDescent="0.3">
      <c r="A81" s="18"/>
      <c r="B81" s="42" t="s">
        <v>257</v>
      </c>
      <c r="C81" s="81">
        <v>992</v>
      </c>
      <c r="D81" s="84" t="s">
        <v>18</v>
      </c>
      <c r="E81" s="84" t="s">
        <v>22</v>
      </c>
      <c r="F81" s="77" t="s">
        <v>261</v>
      </c>
      <c r="G81" s="84"/>
      <c r="H81" s="82">
        <f>SUM(H82)</f>
        <v>3172.9</v>
      </c>
      <c r="I81" s="43"/>
      <c r="J81" s="9"/>
    </row>
    <row r="82" spans="1:10" ht="60" customHeight="1" x14ac:dyDescent="0.3">
      <c r="A82" s="18"/>
      <c r="B82" s="40" t="str">
        <f>'Приложение 8'!$B$80</f>
        <v>Закупка товаров, работ и услуг для обеспечения государственных (муниципальных) нужд</v>
      </c>
      <c r="C82" s="81">
        <v>992</v>
      </c>
      <c r="D82" s="84" t="s">
        <v>18</v>
      </c>
      <c r="E82" s="84" t="s">
        <v>22</v>
      </c>
      <c r="F82" s="77" t="s">
        <v>261</v>
      </c>
      <c r="G82" s="84" t="s">
        <v>97</v>
      </c>
      <c r="H82" s="88">
        <v>3172.9</v>
      </c>
      <c r="I82" s="43"/>
      <c r="J82" s="9" t="s">
        <v>50</v>
      </c>
    </row>
    <row r="83" spans="1:10" s="52" customFormat="1" ht="25.5" customHeight="1" x14ac:dyDescent="0.3">
      <c r="A83" s="55"/>
      <c r="B83" s="54" t="s">
        <v>31</v>
      </c>
      <c r="C83" s="79">
        <v>992</v>
      </c>
      <c r="D83" s="83" t="s">
        <v>23</v>
      </c>
      <c r="E83" s="83" t="s">
        <v>16</v>
      </c>
      <c r="F83" s="76"/>
      <c r="G83" s="83"/>
      <c r="H83" s="80">
        <f>H84+H91</f>
        <v>9362.9</v>
      </c>
      <c r="I83" s="51"/>
      <c r="J83" s="12"/>
    </row>
    <row r="84" spans="1:10" s="52" customFormat="1" ht="25.5" customHeight="1" x14ac:dyDescent="0.3">
      <c r="A84" s="55"/>
      <c r="B84" s="41" t="s">
        <v>99</v>
      </c>
      <c r="C84" s="85">
        <v>992</v>
      </c>
      <c r="D84" s="86" t="s">
        <v>23</v>
      </c>
      <c r="E84" s="90" t="s">
        <v>17</v>
      </c>
      <c r="F84" s="78"/>
      <c r="G84" s="86"/>
      <c r="H84" s="80">
        <f>SUM(H85,)</f>
        <v>939.5</v>
      </c>
      <c r="I84" s="51"/>
      <c r="J84" s="17"/>
    </row>
    <row r="85" spans="1:10" s="52" customFormat="1" ht="82.5" customHeight="1" x14ac:dyDescent="0.3">
      <c r="A85" s="55"/>
      <c r="B85" s="41" t="s">
        <v>133</v>
      </c>
      <c r="C85" s="85">
        <v>992</v>
      </c>
      <c r="D85" s="86" t="s">
        <v>23</v>
      </c>
      <c r="E85" s="86" t="s">
        <v>17</v>
      </c>
      <c r="F85" s="78" t="s">
        <v>190</v>
      </c>
      <c r="G85" s="86"/>
      <c r="H85" s="82">
        <f>SUM(H86)</f>
        <v>939.5</v>
      </c>
      <c r="I85" s="51"/>
      <c r="J85" s="17"/>
    </row>
    <row r="86" spans="1:10" s="52" customFormat="1" ht="25.5" customHeight="1" x14ac:dyDescent="0.3">
      <c r="A86" s="55"/>
      <c r="B86" s="41" t="s">
        <v>100</v>
      </c>
      <c r="C86" s="85">
        <v>992</v>
      </c>
      <c r="D86" s="86" t="s">
        <v>23</v>
      </c>
      <c r="E86" s="86" t="s">
        <v>17</v>
      </c>
      <c r="F86" s="78" t="s">
        <v>191</v>
      </c>
      <c r="G86" s="86"/>
      <c r="H86" s="82">
        <f>H89+H90</f>
        <v>939.5</v>
      </c>
      <c r="I86" s="51"/>
      <c r="J86" s="17"/>
    </row>
    <row r="87" spans="1:10" s="52" customFormat="1" ht="60" customHeight="1" x14ac:dyDescent="0.3">
      <c r="A87" s="55"/>
      <c r="B87" s="41" t="s">
        <v>320</v>
      </c>
      <c r="C87" s="85">
        <f>C86</f>
        <v>992</v>
      </c>
      <c r="D87" s="86" t="str">
        <f>D86</f>
        <v>05</v>
      </c>
      <c r="E87" s="86" t="str">
        <f>E86</f>
        <v>02</v>
      </c>
      <c r="F87" s="78" t="s">
        <v>329</v>
      </c>
      <c r="G87" s="86"/>
      <c r="H87" s="82">
        <f>H89</f>
        <v>47</v>
      </c>
      <c r="I87" s="51"/>
      <c r="J87" s="17"/>
    </row>
    <row r="88" spans="1:10" s="52" customFormat="1" ht="39.75" customHeight="1" x14ac:dyDescent="0.3">
      <c r="A88" s="55"/>
      <c r="B88" s="41" t="s">
        <v>101</v>
      </c>
      <c r="C88" s="85">
        <v>992</v>
      </c>
      <c r="D88" s="86" t="s">
        <v>23</v>
      </c>
      <c r="E88" s="86" t="s">
        <v>17</v>
      </c>
      <c r="F88" s="78" t="s">
        <v>263</v>
      </c>
      <c r="G88" s="86"/>
      <c r="H88" s="82">
        <f>SUM(H89)</f>
        <v>47</v>
      </c>
      <c r="I88" s="51"/>
      <c r="J88" s="17"/>
    </row>
    <row r="89" spans="1:10" s="52" customFormat="1" ht="62.25" customHeight="1" x14ac:dyDescent="0.3">
      <c r="A89" s="55"/>
      <c r="B89" s="40" t="str">
        <f>'Приложение 8'!$B$80</f>
        <v>Закупка товаров, работ и услуг для обеспечения государственных (муниципальных) нужд</v>
      </c>
      <c r="C89" s="85">
        <v>992</v>
      </c>
      <c r="D89" s="86" t="s">
        <v>23</v>
      </c>
      <c r="E89" s="86" t="s">
        <v>17</v>
      </c>
      <c r="F89" s="78" t="s">
        <v>263</v>
      </c>
      <c r="G89" s="86" t="s">
        <v>97</v>
      </c>
      <c r="H89" s="82">
        <v>47</v>
      </c>
      <c r="I89" s="51"/>
      <c r="J89" s="17" t="s">
        <v>50</v>
      </c>
    </row>
    <row r="90" spans="1:10" s="52" customFormat="1" ht="138" customHeight="1" x14ac:dyDescent="0.3">
      <c r="A90" s="55"/>
      <c r="B90" s="40" t="s">
        <v>307</v>
      </c>
      <c r="C90" s="85">
        <v>992</v>
      </c>
      <c r="D90" s="86" t="s">
        <v>23</v>
      </c>
      <c r="E90" s="86" t="s">
        <v>17</v>
      </c>
      <c r="F90" s="78" t="s">
        <v>288</v>
      </c>
      <c r="G90" s="86" t="s">
        <v>97</v>
      </c>
      <c r="H90" s="82">
        <v>892.5</v>
      </c>
      <c r="I90" s="51"/>
      <c r="J90" s="17"/>
    </row>
    <row r="91" spans="1:10" s="56" customFormat="1" ht="24.75" customHeight="1" x14ac:dyDescent="0.3">
      <c r="A91" s="55"/>
      <c r="B91" s="54" t="s">
        <v>12</v>
      </c>
      <c r="C91" s="79">
        <v>992</v>
      </c>
      <c r="D91" s="83" t="s">
        <v>23</v>
      </c>
      <c r="E91" s="83" t="s">
        <v>21</v>
      </c>
      <c r="F91" s="76"/>
      <c r="G91" s="83"/>
      <c r="H91" s="80">
        <f>H92</f>
        <v>8423.4</v>
      </c>
      <c r="I91" s="43"/>
      <c r="J91" s="9"/>
    </row>
    <row r="92" spans="1:10" ht="78" customHeight="1" x14ac:dyDescent="0.3">
      <c r="A92" s="18"/>
      <c r="B92" s="40" t="s">
        <v>134</v>
      </c>
      <c r="C92" s="81">
        <v>992</v>
      </c>
      <c r="D92" s="84" t="s">
        <v>23</v>
      </c>
      <c r="E92" s="84" t="s">
        <v>21</v>
      </c>
      <c r="F92" s="77" t="s">
        <v>192</v>
      </c>
      <c r="G92" s="84"/>
      <c r="H92" s="82">
        <f>SUM(H95)</f>
        <v>8423.4</v>
      </c>
      <c r="I92" s="43"/>
      <c r="J92" s="9"/>
    </row>
    <row r="93" spans="1:10" ht="41.25" hidden="1" customHeight="1" x14ac:dyDescent="0.3">
      <c r="A93" s="18"/>
      <c r="B93" s="40" t="s">
        <v>83</v>
      </c>
      <c r="C93" s="81">
        <v>992</v>
      </c>
      <c r="D93" s="84" t="s">
        <v>114</v>
      </c>
      <c r="E93" s="84" t="s">
        <v>21</v>
      </c>
      <c r="F93" s="77" t="s">
        <v>84</v>
      </c>
      <c r="G93" s="84"/>
      <c r="H93" s="82">
        <f>SUM(H94)</f>
        <v>0</v>
      </c>
      <c r="I93" s="43"/>
      <c r="J93" s="9"/>
    </row>
    <row r="94" spans="1:10" ht="41.25" hidden="1" customHeight="1" x14ac:dyDescent="0.3">
      <c r="A94" s="18"/>
      <c r="B94" s="40" t="s">
        <v>51</v>
      </c>
      <c r="C94" s="81">
        <v>992</v>
      </c>
      <c r="D94" s="84" t="s">
        <v>19</v>
      </c>
      <c r="E94" s="84" t="s">
        <v>21</v>
      </c>
      <c r="F94" s="77" t="s">
        <v>84</v>
      </c>
      <c r="G94" s="84" t="s">
        <v>50</v>
      </c>
      <c r="H94" s="82"/>
      <c r="I94" s="43"/>
      <c r="J94" s="9" t="s">
        <v>50</v>
      </c>
    </row>
    <row r="95" spans="1:10" ht="41.25" customHeight="1" x14ac:dyDescent="0.3">
      <c r="A95" s="18"/>
      <c r="B95" s="40" t="s">
        <v>129</v>
      </c>
      <c r="C95" s="81">
        <v>992</v>
      </c>
      <c r="D95" s="84" t="s">
        <v>23</v>
      </c>
      <c r="E95" s="84" t="s">
        <v>21</v>
      </c>
      <c r="F95" s="77" t="s">
        <v>193</v>
      </c>
      <c r="G95" s="84"/>
      <c r="H95" s="82">
        <f>H105+H103+H101+H99+H97+H107</f>
        <v>8423.4</v>
      </c>
      <c r="I95" s="43"/>
      <c r="J95" s="9"/>
    </row>
    <row r="96" spans="1:10" ht="66" customHeight="1" x14ac:dyDescent="0.3">
      <c r="A96" s="18"/>
      <c r="B96" s="40" t="s">
        <v>319</v>
      </c>
      <c r="C96" s="81">
        <f>C95</f>
        <v>992</v>
      </c>
      <c r="D96" s="84" t="str">
        <f>D95</f>
        <v>05</v>
      </c>
      <c r="E96" s="84" t="str">
        <f>E95</f>
        <v>03</v>
      </c>
      <c r="F96" s="77" t="s">
        <v>340</v>
      </c>
      <c r="G96" s="84"/>
      <c r="H96" s="82">
        <f>H98</f>
        <v>7624.5</v>
      </c>
      <c r="I96" s="43"/>
      <c r="J96" s="9"/>
    </row>
    <row r="97" spans="1:10" ht="76.5" customHeight="1" x14ac:dyDescent="0.3">
      <c r="A97" s="18"/>
      <c r="B97" s="40" t="s">
        <v>337</v>
      </c>
      <c r="C97" s="81">
        <v>992</v>
      </c>
      <c r="D97" s="84" t="s">
        <v>23</v>
      </c>
      <c r="E97" s="84" t="s">
        <v>21</v>
      </c>
      <c r="F97" s="77" t="s">
        <v>339</v>
      </c>
      <c r="G97" s="84"/>
      <c r="H97" s="82">
        <f>H98</f>
        <v>7624.5</v>
      </c>
      <c r="I97" s="43"/>
      <c r="J97" s="9"/>
    </row>
    <row r="98" spans="1:10" ht="66" customHeight="1" x14ac:dyDescent="0.3">
      <c r="A98" s="18"/>
      <c r="B98" s="40" t="str">
        <f>'Приложение 8'!$B$80</f>
        <v>Закупка товаров, работ и услуг для обеспечения государственных (муниципальных) нужд</v>
      </c>
      <c r="C98" s="81">
        <v>992</v>
      </c>
      <c r="D98" s="84" t="s">
        <v>23</v>
      </c>
      <c r="E98" s="84" t="s">
        <v>21</v>
      </c>
      <c r="F98" s="77" t="s">
        <v>339</v>
      </c>
      <c r="G98" s="84" t="s">
        <v>97</v>
      </c>
      <c r="H98" s="82">
        <v>7624.5</v>
      </c>
      <c r="I98" s="43"/>
      <c r="J98" s="9"/>
    </row>
    <row r="99" spans="1:10" ht="26.25" customHeight="1" x14ac:dyDescent="0.3">
      <c r="A99" s="18"/>
      <c r="B99" s="40" t="s">
        <v>135</v>
      </c>
      <c r="C99" s="81">
        <v>992</v>
      </c>
      <c r="D99" s="84" t="s">
        <v>23</v>
      </c>
      <c r="E99" s="84" t="s">
        <v>21</v>
      </c>
      <c r="F99" s="77" t="s">
        <v>264</v>
      </c>
      <c r="G99" s="84"/>
      <c r="H99" s="82">
        <f>SUM(H100)</f>
        <v>210</v>
      </c>
      <c r="I99" s="43"/>
      <c r="J99" s="9"/>
    </row>
    <row r="100" spans="1:10" ht="58.5" customHeight="1" x14ac:dyDescent="0.3">
      <c r="A100" s="18"/>
      <c r="B100" s="40" t="str">
        <f>'Приложение 8'!$B$80</f>
        <v>Закупка товаров, работ и услуг для обеспечения государственных (муниципальных) нужд</v>
      </c>
      <c r="C100" s="81">
        <v>992</v>
      </c>
      <c r="D100" s="84" t="s">
        <v>23</v>
      </c>
      <c r="E100" s="84" t="s">
        <v>21</v>
      </c>
      <c r="F100" s="77" t="s">
        <v>264</v>
      </c>
      <c r="G100" s="84" t="s">
        <v>97</v>
      </c>
      <c r="H100" s="82">
        <v>210</v>
      </c>
      <c r="I100" s="43"/>
      <c r="J100" s="9" t="s">
        <v>50</v>
      </c>
    </row>
    <row r="101" spans="1:10" ht="18.75" x14ac:dyDescent="0.3">
      <c r="A101" s="18"/>
      <c r="B101" s="40" t="s">
        <v>136</v>
      </c>
      <c r="C101" s="81">
        <v>992</v>
      </c>
      <c r="D101" s="84" t="s">
        <v>23</v>
      </c>
      <c r="E101" s="84" t="s">
        <v>21</v>
      </c>
      <c r="F101" s="77" t="s">
        <v>265</v>
      </c>
      <c r="G101" s="84"/>
      <c r="H101" s="82">
        <f>H102</f>
        <v>104.9</v>
      </c>
      <c r="I101" s="43"/>
      <c r="J101" s="9"/>
    </row>
    <row r="102" spans="1:10" ht="56.25" x14ac:dyDescent="0.3">
      <c r="A102" s="18"/>
      <c r="B102" s="40" t="str">
        <f>'Приложение 8'!$B$80</f>
        <v>Закупка товаров, работ и услуг для обеспечения государственных (муниципальных) нужд</v>
      </c>
      <c r="C102" s="81">
        <v>992</v>
      </c>
      <c r="D102" s="84" t="s">
        <v>23</v>
      </c>
      <c r="E102" s="84" t="s">
        <v>21</v>
      </c>
      <c r="F102" s="77" t="s">
        <v>265</v>
      </c>
      <c r="G102" s="84" t="s">
        <v>97</v>
      </c>
      <c r="H102" s="82">
        <v>104.9</v>
      </c>
      <c r="I102" s="43"/>
      <c r="J102" s="9"/>
    </row>
    <row r="103" spans="1:10" ht="41.25" customHeight="1" x14ac:dyDescent="0.3">
      <c r="A103" s="18"/>
      <c r="B103" s="40" t="s">
        <v>85</v>
      </c>
      <c r="C103" s="81">
        <v>992</v>
      </c>
      <c r="D103" s="84" t="s">
        <v>23</v>
      </c>
      <c r="E103" s="84" t="s">
        <v>21</v>
      </c>
      <c r="F103" s="77" t="s">
        <v>266</v>
      </c>
      <c r="G103" s="84"/>
      <c r="H103" s="82">
        <f>H104</f>
        <v>329.4</v>
      </c>
      <c r="I103" s="43"/>
      <c r="J103" s="9"/>
    </row>
    <row r="104" spans="1:10" ht="56.25" x14ac:dyDescent="0.3">
      <c r="A104" s="18"/>
      <c r="B104" s="40" t="str">
        <f>'Приложение 8'!$B$80</f>
        <v>Закупка товаров, работ и услуг для обеспечения государственных (муниципальных) нужд</v>
      </c>
      <c r="C104" s="81">
        <v>992</v>
      </c>
      <c r="D104" s="84" t="s">
        <v>23</v>
      </c>
      <c r="E104" s="84" t="s">
        <v>21</v>
      </c>
      <c r="F104" s="77" t="s">
        <v>266</v>
      </c>
      <c r="G104" s="84" t="s">
        <v>97</v>
      </c>
      <c r="H104" s="82">
        <v>329.4</v>
      </c>
      <c r="I104" s="43"/>
      <c r="J104" s="9" t="s">
        <v>50</v>
      </c>
    </row>
    <row r="105" spans="1:10" ht="41.25" customHeight="1" x14ac:dyDescent="0.3">
      <c r="A105" s="18"/>
      <c r="B105" s="40" t="s">
        <v>86</v>
      </c>
      <c r="C105" s="81">
        <v>992</v>
      </c>
      <c r="D105" s="84" t="s">
        <v>23</v>
      </c>
      <c r="E105" s="84" t="s">
        <v>21</v>
      </c>
      <c r="F105" s="77" t="s">
        <v>267</v>
      </c>
      <c r="G105" s="84"/>
      <c r="H105" s="82">
        <f>SUM(H106)</f>
        <v>25.6</v>
      </c>
      <c r="I105" s="43"/>
      <c r="J105" s="9"/>
    </row>
    <row r="106" spans="1:10" ht="56.25" x14ac:dyDescent="0.3">
      <c r="A106" s="18"/>
      <c r="B106" s="40" t="str">
        <f>'Приложение 8'!$B$80</f>
        <v>Закупка товаров, работ и услуг для обеспечения государственных (муниципальных) нужд</v>
      </c>
      <c r="C106" s="81">
        <v>992</v>
      </c>
      <c r="D106" s="84" t="s">
        <v>23</v>
      </c>
      <c r="E106" s="84" t="s">
        <v>21</v>
      </c>
      <c r="F106" s="77" t="s">
        <v>267</v>
      </c>
      <c r="G106" s="84" t="s">
        <v>97</v>
      </c>
      <c r="H106" s="82">
        <v>25.6</v>
      </c>
      <c r="I106" s="43"/>
      <c r="J106" s="9" t="s">
        <v>50</v>
      </c>
    </row>
    <row r="107" spans="1:10" ht="37.5" x14ac:dyDescent="0.3">
      <c r="A107" s="18"/>
      <c r="B107" s="40" t="s">
        <v>385</v>
      </c>
      <c r="C107" s="81">
        <v>992</v>
      </c>
      <c r="D107" s="84" t="s">
        <v>23</v>
      </c>
      <c r="E107" s="84" t="s">
        <v>21</v>
      </c>
      <c r="F107" s="77" t="s">
        <v>380</v>
      </c>
      <c r="G107" s="84"/>
      <c r="H107" s="82">
        <f>SUM(H108)</f>
        <v>129</v>
      </c>
      <c r="I107" s="43"/>
      <c r="J107" s="9"/>
    </row>
    <row r="108" spans="1:10" ht="56.25" x14ac:dyDescent="0.3">
      <c r="A108" s="18"/>
      <c r="B108" s="40" t="str">
        <f>'Приложение 8'!$B$80</f>
        <v>Закупка товаров, работ и услуг для обеспечения государственных (муниципальных) нужд</v>
      </c>
      <c r="C108" s="81">
        <v>992</v>
      </c>
      <c r="D108" s="84" t="s">
        <v>23</v>
      </c>
      <c r="E108" s="84" t="s">
        <v>21</v>
      </c>
      <c r="F108" s="77" t="s">
        <v>380</v>
      </c>
      <c r="G108" s="84" t="s">
        <v>97</v>
      </c>
      <c r="H108" s="82">
        <v>129</v>
      </c>
      <c r="I108" s="43"/>
      <c r="J108" s="9"/>
    </row>
    <row r="109" spans="1:10" s="52" customFormat="1" ht="24.75" customHeight="1" x14ac:dyDescent="0.3">
      <c r="A109" s="55"/>
      <c r="B109" s="45" t="s">
        <v>32</v>
      </c>
      <c r="C109" s="79">
        <v>992</v>
      </c>
      <c r="D109" s="83" t="s">
        <v>19</v>
      </c>
      <c r="E109" s="83" t="s">
        <v>16</v>
      </c>
      <c r="F109" s="76"/>
      <c r="G109" s="83"/>
      <c r="H109" s="80">
        <f>SUM(H110)</f>
        <v>30</v>
      </c>
      <c r="I109" s="51" t="e">
        <f>I110</f>
        <v>#REF!</v>
      </c>
      <c r="J109" s="12"/>
    </row>
    <row r="110" spans="1:10" ht="23.25" customHeight="1" x14ac:dyDescent="0.3">
      <c r="A110" s="18"/>
      <c r="B110" s="42" t="s">
        <v>295</v>
      </c>
      <c r="C110" s="81">
        <v>992</v>
      </c>
      <c r="D110" s="84" t="s">
        <v>19</v>
      </c>
      <c r="E110" s="84" t="s">
        <v>19</v>
      </c>
      <c r="F110" s="77"/>
      <c r="G110" s="84"/>
      <c r="H110" s="82">
        <f>SUM(H111)</f>
        <v>30</v>
      </c>
      <c r="I110" s="43" t="e">
        <f>I112</f>
        <v>#REF!</v>
      </c>
      <c r="J110" s="9"/>
    </row>
    <row r="111" spans="1:10" ht="58.5" customHeight="1" x14ac:dyDescent="0.3">
      <c r="A111" s="18"/>
      <c r="B111" s="40" t="s">
        <v>137</v>
      </c>
      <c r="C111" s="81">
        <v>992</v>
      </c>
      <c r="D111" s="84" t="s">
        <v>19</v>
      </c>
      <c r="E111" s="84" t="s">
        <v>19</v>
      </c>
      <c r="F111" s="77" t="s">
        <v>194</v>
      </c>
      <c r="G111" s="84"/>
      <c r="H111" s="82">
        <f>SUM(H112)</f>
        <v>30</v>
      </c>
      <c r="I111" s="43"/>
      <c r="J111" s="9"/>
    </row>
    <row r="112" spans="1:10" ht="37.5" customHeight="1" x14ac:dyDescent="0.3">
      <c r="A112" s="18"/>
      <c r="B112" s="42" t="s">
        <v>129</v>
      </c>
      <c r="C112" s="81">
        <v>992</v>
      </c>
      <c r="D112" s="84" t="s">
        <v>19</v>
      </c>
      <c r="E112" s="84" t="s">
        <v>19</v>
      </c>
      <c r="F112" s="77" t="s">
        <v>195</v>
      </c>
      <c r="G112" s="84"/>
      <c r="H112" s="82">
        <f>SUM(H114)</f>
        <v>30</v>
      </c>
      <c r="I112" s="43" t="e">
        <f>#REF!+I114</f>
        <v>#REF!</v>
      </c>
      <c r="J112" s="9"/>
    </row>
    <row r="113" spans="1:256" ht="37.5" customHeight="1" x14ac:dyDescent="0.3">
      <c r="A113" s="18"/>
      <c r="B113" s="42" t="s">
        <v>318</v>
      </c>
      <c r="C113" s="81">
        <f>C112</f>
        <v>992</v>
      </c>
      <c r="D113" s="84" t="str">
        <f>D112</f>
        <v>07</v>
      </c>
      <c r="E113" s="84" t="str">
        <f>E112</f>
        <v>07</v>
      </c>
      <c r="F113" s="77" t="s">
        <v>317</v>
      </c>
      <c r="G113" s="84"/>
      <c r="H113" s="82">
        <f>H115</f>
        <v>30</v>
      </c>
      <c r="I113" s="43"/>
      <c r="J113" s="9"/>
    </row>
    <row r="114" spans="1:256" ht="40.5" customHeight="1" x14ac:dyDescent="0.3">
      <c r="A114" s="18"/>
      <c r="B114" s="40" t="s">
        <v>87</v>
      </c>
      <c r="C114" s="81">
        <v>992</v>
      </c>
      <c r="D114" s="84" t="s">
        <v>19</v>
      </c>
      <c r="E114" s="84" t="s">
        <v>19</v>
      </c>
      <c r="F114" s="77" t="s">
        <v>268</v>
      </c>
      <c r="G114" s="84"/>
      <c r="H114" s="82">
        <f>SUM(H115)</f>
        <v>30</v>
      </c>
      <c r="I114" s="43">
        <v>300</v>
      </c>
      <c r="J114" s="9"/>
    </row>
    <row r="115" spans="1:256" ht="56.25" x14ac:dyDescent="0.3">
      <c r="A115" s="18"/>
      <c r="B115" s="40" t="str">
        <f>'Приложение 8'!$B$80</f>
        <v>Закупка товаров, работ и услуг для обеспечения государственных (муниципальных) нужд</v>
      </c>
      <c r="C115" s="81">
        <v>992</v>
      </c>
      <c r="D115" s="84" t="s">
        <v>19</v>
      </c>
      <c r="E115" s="84" t="s">
        <v>19</v>
      </c>
      <c r="F115" s="77" t="s">
        <v>268</v>
      </c>
      <c r="G115" s="84" t="s">
        <v>97</v>
      </c>
      <c r="H115" s="82">
        <v>30</v>
      </c>
      <c r="I115" s="43"/>
      <c r="J115" s="9" t="s">
        <v>50</v>
      </c>
    </row>
    <row r="116" spans="1:256" s="52" customFormat="1" ht="28.5" customHeight="1" x14ac:dyDescent="0.3">
      <c r="A116" s="55"/>
      <c r="B116" s="45" t="s">
        <v>316</v>
      </c>
      <c r="C116" s="79">
        <v>992</v>
      </c>
      <c r="D116" s="83" t="s">
        <v>24</v>
      </c>
      <c r="E116" s="83" t="s">
        <v>16</v>
      </c>
      <c r="F116" s="76"/>
      <c r="G116" s="83"/>
      <c r="H116" s="80">
        <f>SUM(H117)</f>
        <v>6552.3</v>
      </c>
      <c r="I116" s="51"/>
      <c r="J116" s="12"/>
    </row>
    <row r="117" spans="1:256" ht="21.75" customHeight="1" x14ac:dyDescent="0.3">
      <c r="A117" s="18"/>
      <c r="B117" s="57" t="s">
        <v>13</v>
      </c>
      <c r="C117" s="85">
        <v>992</v>
      </c>
      <c r="D117" s="86" t="s">
        <v>24</v>
      </c>
      <c r="E117" s="86" t="s">
        <v>15</v>
      </c>
      <c r="F117" s="78"/>
      <c r="G117" s="86"/>
      <c r="H117" s="82">
        <f>H118</f>
        <v>6552.3</v>
      </c>
      <c r="I117" s="43"/>
      <c r="J117" s="17"/>
    </row>
    <row r="118" spans="1:256" ht="56.25" x14ac:dyDescent="0.3">
      <c r="A118" s="18"/>
      <c r="B118" s="57" t="s">
        <v>130</v>
      </c>
      <c r="C118" s="85">
        <v>992</v>
      </c>
      <c r="D118" s="86" t="s">
        <v>24</v>
      </c>
      <c r="E118" s="86" t="s">
        <v>15</v>
      </c>
      <c r="F118" s="78" t="s">
        <v>196</v>
      </c>
      <c r="G118" s="86"/>
      <c r="H118" s="82">
        <f>H119+H125+H138</f>
        <v>6552.3</v>
      </c>
      <c r="I118" s="43"/>
      <c r="J118" s="17"/>
    </row>
    <row r="119" spans="1:256" ht="18.75" x14ac:dyDescent="0.3">
      <c r="A119" s="18"/>
      <c r="B119" s="41" t="s">
        <v>139</v>
      </c>
      <c r="C119" s="85">
        <v>992</v>
      </c>
      <c r="D119" s="86" t="s">
        <v>24</v>
      </c>
      <c r="E119" s="86" t="s">
        <v>15</v>
      </c>
      <c r="F119" s="78" t="s">
        <v>197</v>
      </c>
      <c r="G119" s="86"/>
      <c r="H119" s="82">
        <f>H120</f>
        <v>5136.1000000000004</v>
      </c>
      <c r="I119" s="43"/>
      <c r="J119" s="17"/>
    </row>
    <row r="120" spans="1:256" ht="56.25" x14ac:dyDescent="0.3">
      <c r="A120" s="18"/>
      <c r="B120" s="41" t="s">
        <v>198</v>
      </c>
      <c r="C120" s="85">
        <v>992</v>
      </c>
      <c r="D120" s="86" t="s">
        <v>24</v>
      </c>
      <c r="E120" s="86" t="s">
        <v>15</v>
      </c>
      <c r="F120" s="78" t="s">
        <v>199</v>
      </c>
      <c r="G120" s="86"/>
      <c r="H120" s="82">
        <f>H122+H123+H124</f>
        <v>5136.1000000000004</v>
      </c>
      <c r="I120" s="43"/>
      <c r="J120" s="17"/>
    </row>
    <row r="121" spans="1:256" ht="42" customHeight="1" x14ac:dyDescent="0.3">
      <c r="A121" s="18"/>
      <c r="B121" s="41" t="s">
        <v>78</v>
      </c>
      <c r="C121" s="85">
        <v>992</v>
      </c>
      <c r="D121" s="86" t="s">
        <v>24</v>
      </c>
      <c r="E121" s="86" t="s">
        <v>15</v>
      </c>
      <c r="F121" s="78" t="s">
        <v>200</v>
      </c>
      <c r="G121" s="86"/>
      <c r="H121" s="82">
        <f>H122+H123+H124</f>
        <v>5136.1000000000004</v>
      </c>
      <c r="I121" s="43"/>
      <c r="J121" s="17"/>
    </row>
    <row r="122" spans="1:256" ht="112.5" x14ac:dyDescent="0.3">
      <c r="A122" s="18"/>
      <c r="B122" s="41" t="s">
        <v>306</v>
      </c>
      <c r="C122" s="85">
        <v>992</v>
      </c>
      <c r="D122" s="86" t="s">
        <v>24</v>
      </c>
      <c r="E122" s="86" t="s">
        <v>15</v>
      </c>
      <c r="F122" s="78" t="s">
        <v>200</v>
      </c>
      <c r="G122" s="86" t="s">
        <v>125</v>
      </c>
      <c r="H122" s="82">
        <v>4341.1000000000004</v>
      </c>
      <c r="I122" s="43"/>
      <c r="J122" s="17" t="s">
        <v>98</v>
      </c>
    </row>
    <row r="123" spans="1:256" ht="56.25" x14ac:dyDescent="0.3">
      <c r="A123" s="18"/>
      <c r="B123" s="40" t="str">
        <f>'Приложение 8'!$B$80</f>
        <v>Закупка товаров, работ и услуг для обеспечения государственных (муниципальных) нужд</v>
      </c>
      <c r="C123" s="85">
        <v>992</v>
      </c>
      <c r="D123" s="86" t="s">
        <v>24</v>
      </c>
      <c r="E123" s="86" t="s">
        <v>15</v>
      </c>
      <c r="F123" s="78" t="s">
        <v>200</v>
      </c>
      <c r="G123" s="86" t="s">
        <v>97</v>
      </c>
      <c r="H123" s="82">
        <v>768</v>
      </c>
      <c r="I123" s="43"/>
      <c r="J123" s="17" t="s">
        <v>50</v>
      </c>
    </row>
    <row r="124" spans="1:256" ht="18.75" x14ac:dyDescent="0.3">
      <c r="A124" s="18"/>
      <c r="B124" s="42" t="str">
        <f>'Приложение 8'!$B$86</f>
        <v xml:space="preserve">Иные бюджетные ассигнования </v>
      </c>
      <c r="C124" s="85">
        <v>992</v>
      </c>
      <c r="D124" s="86" t="s">
        <v>24</v>
      </c>
      <c r="E124" s="86" t="s">
        <v>15</v>
      </c>
      <c r="F124" s="78" t="s">
        <v>200</v>
      </c>
      <c r="G124" s="86" t="s">
        <v>126</v>
      </c>
      <c r="H124" s="82">
        <v>27</v>
      </c>
      <c r="I124" s="43"/>
      <c r="J124" s="17" t="s">
        <v>53</v>
      </c>
    </row>
    <row r="125" spans="1:256" ht="42.75" customHeight="1" x14ac:dyDescent="0.3">
      <c r="A125" s="18"/>
      <c r="B125" s="41" t="s">
        <v>138</v>
      </c>
      <c r="C125" s="85">
        <v>992</v>
      </c>
      <c r="D125" s="86" t="s">
        <v>24</v>
      </c>
      <c r="E125" s="86" t="s">
        <v>15</v>
      </c>
      <c r="F125" s="78" t="s">
        <v>201</v>
      </c>
      <c r="G125" s="86"/>
      <c r="H125" s="82">
        <f>H126</f>
        <v>1415.1999999999998</v>
      </c>
      <c r="I125" s="43"/>
      <c r="J125" s="17"/>
      <c r="IV125" s="8">
        <f>SUM(A125:IU125)</f>
        <v>2407.1999999999998</v>
      </c>
    </row>
    <row r="126" spans="1:256" ht="42.75" customHeight="1" x14ac:dyDescent="0.3">
      <c r="A126" s="18"/>
      <c r="B126" s="41" t="s">
        <v>202</v>
      </c>
      <c r="C126" s="85">
        <v>992</v>
      </c>
      <c r="D126" s="86" t="s">
        <v>24</v>
      </c>
      <c r="E126" s="86" t="s">
        <v>15</v>
      </c>
      <c r="F126" s="78" t="s">
        <v>269</v>
      </c>
      <c r="G126" s="86"/>
      <c r="H126" s="82">
        <f>H128+H129+H131</f>
        <v>1415.1999999999998</v>
      </c>
      <c r="I126" s="43"/>
      <c r="J126" s="17"/>
    </row>
    <row r="127" spans="1:256" ht="39.75" customHeight="1" x14ac:dyDescent="0.3">
      <c r="A127" s="18"/>
      <c r="B127" s="41" t="s">
        <v>78</v>
      </c>
      <c r="C127" s="85">
        <v>992</v>
      </c>
      <c r="D127" s="86" t="s">
        <v>24</v>
      </c>
      <c r="E127" s="86" t="s">
        <v>15</v>
      </c>
      <c r="F127" s="78" t="s">
        <v>270</v>
      </c>
      <c r="G127" s="86"/>
      <c r="H127" s="82">
        <f>H128</f>
        <v>1278.5999999999999</v>
      </c>
      <c r="I127" s="43"/>
      <c r="J127" s="17"/>
    </row>
    <row r="128" spans="1:256" ht="112.5" x14ac:dyDescent="0.3">
      <c r="A128" s="18"/>
      <c r="B128" s="41" t="s">
        <v>306</v>
      </c>
      <c r="C128" s="85">
        <v>992</v>
      </c>
      <c r="D128" s="86" t="s">
        <v>24</v>
      </c>
      <c r="E128" s="86" t="s">
        <v>15</v>
      </c>
      <c r="F128" s="78" t="s">
        <v>270</v>
      </c>
      <c r="G128" s="86" t="s">
        <v>125</v>
      </c>
      <c r="H128" s="82">
        <v>1278.5999999999999</v>
      </c>
      <c r="I128" s="43"/>
      <c r="J128" s="17" t="s">
        <v>98</v>
      </c>
    </row>
    <row r="129" spans="1:10" ht="56.25" x14ac:dyDescent="0.3">
      <c r="A129" s="18"/>
      <c r="B129" s="40" t="str">
        <f>'Приложение 8'!$B$80</f>
        <v>Закупка товаров, работ и услуг для обеспечения государственных (муниципальных) нужд</v>
      </c>
      <c r="C129" s="85">
        <v>992</v>
      </c>
      <c r="D129" s="86" t="s">
        <v>24</v>
      </c>
      <c r="E129" s="86" t="s">
        <v>15</v>
      </c>
      <c r="F129" s="78" t="s">
        <v>270</v>
      </c>
      <c r="G129" s="86" t="s">
        <v>97</v>
      </c>
      <c r="H129" s="82">
        <v>133.1</v>
      </c>
      <c r="I129" s="43"/>
      <c r="J129" s="17" t="s">
        <v>50</v>
      </c>
    </row>
    <row r="130" spans="1:10" ht="35.25" hidden="1" customHeight="1" x14ac:dyDescent="0.3">
      <c r="A130" s="18"/>
      <c r="B130" s="41" t="s">
        <v>102</v>
      </c>
      <c r="C130" s="85">
        <v>992</v>
      </c>
      <c r="D130" s="86" t="s">
        <v>24</v>
      </c>
      <c r="E130" s="86" t="s">
        <v>15</v>
      </c>
      <c r="F130" s="78" t="s">
        <v>88</v>
      </c>
      <c r="G130" s="86" t="s">
        <v>103</v>
      </c>
      <c r="H130" s="82"/>
      <c r="I130" s="43"/>
      <c r="J130" s="17" t="s">
        <v>103</v>
      </c>
    </row>
    <row r="131" spans="1:10" ht="18.75" x14ac:dyDescent="0.3">
      <c r="A131" s="18"/>
      <c r="B131" s="42" t="str">
        <f>'Приложение 8'!$B$86</f>
        <v xml:space="preserve">Иные бюджетные ассигнования </v>
      </c>
      <c r="C131" s="85">
        <v>992</v>
      </c>
      <c r="D131" s="86" t="s">
        <v>24</v>
      </c>
      <c r="E131" s="86" t="s">
        <v>15</v>
      </c>
      <c r="F131" s="78" t="s">
        <v>270</v>
      </c>
      <c r="G131" s="86" t="s">
        <v>126</v>
      </c>
      <c r="H131" s="82">
        <v>3.5</v>
      </c>
      <c r="I131" s="43"/>
      <c r="J131" s="17" t="s">
        <v>53</v>
      </c>
    </row>
    <row r="132" spans="1:10" ht="25.5" hidden="1" customHeight="1" x14ac:dyDescent="0.3">
      <c r="A132" s="18"/>
      <c r="B132" s="41" t="s">
        <v>104</v>
      </c>
      <c r="C132" s="85">
        <v>992</v>
      </c>
      <c r="D132" s="86" t="s">
        <v>24</v>
      </c>
      <c r="E132" s="86" t="s">
        <v>15</v>
      </c>
      <c r="F132" s="78" t="s">
        <v>105</v>
      </c>
      <c r="G132" s="86"/>
      <c r="H132" s="82">
        <f>SUM(H133)</f>
        <v>0</v>
      </c>
      <c r="I132" s="43"/>
      <c r="J132" s="17"/>
    </row>
    <row r="133" spans="1:10" ht="38.25" hidden="1" customHeight="1" x14ac:dyDescent="0.3">
      <c r="A133" s="18"/>
      <c r="B133" s="41" t="s">
        <v>106</v>
      </c>
      <c r="C133" s="85">
        <v>992</v>
      </c>
      <c r="D133" s="86" t="s">
        <v>24</v>
      </c>
      <c r="E133" s="86" t="s">
        <v>15</v>
      </c>
      <c r="F133" s="78" t="s">
        <v>107</v>
      </c>
      <c r="G133" s="86"/>
      <c r="H133" s="82">
        <f>SUM(H134)</f>
        <v>0</v>
      </c>
      <c r="I133" s="43"/>
      <c r="J133" s="17"/>
    </row>
    <row r="134" spans="1:10" ht="47.25" hidden="1" customHeight="1" x14ac:dyDescent="0.3">
      <c r="A134" s="18"/>
      <c r="B134" s="41" t="s">
        <v>96</v>
      </c>
      <c r="C134" s="85">
        <v>992</v>
      </c>
      <c r="D134" s="86" t="s">
        <v>24</v>
      </c>
      <c r="E134" s="86" t="s">
        <v>15</v>
      </c>
      <c r="F134" s="78" t="s">
        <v>107</v>
      </c>
      <c r="G134" s="86" t="s">
        <v>97</v>
      </c>
      <c r="H134" s="82"/>
      <c r="I134" s="43"/>
      <c r="J134" s="17" t="s">
        <v>97</v>
      </c>
    </row>
    <row r="135" spans="1:10" ht="47.25" customHeight="1" x14ac:dyDescent="0.3">
      <c r="A135" s="18"/>
      <c r="B135" s="41" t="s">
        <v>129</v>
      </c>
      <c r="C135" s="85">
        <v>992</v>
      </c>
      <c r="D135" s="86" t="s">
        <v>24</v>
      </c>
      <c r="E135" s="86" t="s">
        <v>15</v>
      </c>
      <c r="F135" s="78" t="s">
        <v>216</v>
      </c>
      <c r="G135" s="86"/>
      <c r="H135" s="82">
        <f>SUM(H137)</f>
        <v>1</v>
      </c>
      <c r="I135" s="43"/>
      <c r="J135" s="17"/>
    </row>
    <row r="136" spans="1:10" ht="47.25" customHeight="1" x14ac:dyDescent="0.3">
      <c r="A136" s="18"/>
      <c r="B136" s="41" t="s">
        <v>203</v>
      </c>
      <c r="C136" s="85">
        <v>992</v>
      </c>
      <c r="D136" s="86" t="s">
        <v>24</v>
      </c>
      <c r="E136" s="86" t="s">
        <v>15</v>
      </c>
      <c r="F136" s="78" t="s">
        <v>271</v>
      </c>
      <c r="G136" s="86"/>
      <c r="H136" s="82">
        <f>SUM(H137)</f>
        <v>1</v>
      </c>
      <c r="I136" s="43"/>
      <c r="J136" s="17"/>
    </row>
    <row r="137" spans="1:10" ht="47.25" customHeight="1" x14ac:dyDescent="0.3">
      <c r="A137" s="18"/>
      <c r="B137" s="41" t="s">
        <v>106</v>
      </c>
      <c r="C137" s="85">
        <v>992</v>
      </c>
      <c r="D137" s="86" t="s">
        <v>24</v>
      </c>
      <c r="E137" s="86" t="s">
        <v>15</v>
      </c>
      <c r="F137" s="78" t="s">
        <v>272</v>
      </c>
      <c r="G137" s="86"/>
      <c r="H137" s="82">
        <f>SUM(H138)</f>
        <v>1</v>
      </c>
      <c r="I137" s="43"/>
      <c r="J137" s="17"/>
    </row>
    <row r="138" spans="1:10" ht="60.75" customHeight="1" x14ac:dyDescent="0.3">
      <c r="A138" s="18"/>
      <c r="B138" s="41" t="str">
        <f>'Приложение 8'!$B$80</f>
        <v>Закупка товаров, работ и услуг для обеспечения государственных (муниципальных) нужд</v>
      </c>
      <c r="C138" s="85">
        <v>992</v>
      </c>
      <c r="D138" s="86" t="s">
        <v>24</v>
      </c>
      <c r="E138" s="86" t="s">
        <v>15</v>
      </c>
      <c r="F138" s="78" t="s">
        <v>272</v>
      </c>
      <c r="G138" s="86" t="s">
        <v>97</v>
      </c>
      <c r="H138" s="82">
        <v>1</v>
      </c>
      <c r="I138" s="43"/>
      <c r="J138" s="17"/>
    </row>
    <row r="139" spans="1:10" s="52" customFormat="1" ht="18.75" x14ac:dyDescent="0.3">
      <c r="A139" s="55"/>
      <c r="B139" s="45" t="s">
        <v>45</v>
      </c>
      <c r="C139" s="79">
        <v>992</v>
      </c>
      <c r="D139" s="83" t="s">
        <v>46</v>
      </c>
      <c r="E139" s="83" t="s">
        <v>16</v>
      </c>
      <c r="F139" s="76"/>
      <c r="G139" s="83"/>
      <c r="H139" s="80">
        <f>SUM(H140)</f>
        <v>280.39999999999998</v>
      </c>
      <c r="I139" s="51" t="e">
        <f>#REF!</f>
        <v>#REF!</v>
      </c>
      <c r="J139" s="12"/>
    </row>
    <row r="140" spans="1:10" ht="18.75" x14ac:dyDescent="0.3">
      <c r="A140" s="18"/>
      <c r="B140" s="40" t="s">
        <v>118</v>
      </c>
      <c r="C140" s="81">
        <v>992</v>
      </c>
      <c r="D140" s="84" t="s">
        <v>46</v>
      </c>
      <c r="E140" s="84" t="s">
        <v>15</v>
      </c>
      <c r="F140" s="77"/>
      <c r="G140" s="84"/>
      <c r="H140" s="82">
        <f>SUM(H141)</f>
        <v>280.39999999999998</v>
      </c>
      <c r="I140" s="43"/>
      <c r="J140" s="9"/>
    </row>
    <row r="141" spans="1:10" ht="18.75" x14ac:dyDescent="0.3">
      <c r="A141" s="18"/>
      <c r="B141" s="40" t="s">
        <v>89</v>
      </c>
      <c r="C141" s="81">
        <v>992</v>
      </c>
      <c r="D141" s="84" t="s">
        <v>46</v>
      </c>
      <c r="E141" s="84" t="s">
        <v>15</v>
      </c>
      <c r="F141" s="77" t="s">
        <v>204</v>
      </c>
      <c r="G141" s="84"/>
      <c r="H141" s="82">
        <f>SUM(H143)</f>
        <v>280.39999999999998</v>
      </c>
      <c r="I141" s="43"/>
      <c r="J141" s="9"/>
    </row>
    <row r="142" spans="1:10" ht="43.5" customHeight="1" x14ac:dyDescent="0.3">
      <c r="A142" s="18"/>
      <c r="B142" s="40" t="s">
        <v>206</v>
      </c>
      <c r="C142" s="81">
        <v>992</v>
      </c>
      <c r="D142" s="84" t="s">
        <v>46</v>
      </c>
      <c r="E142" s="84" t="s">
        <v>15</v>
      </c>
      <c r="F142" s="77" t="s">
        <v>207</v>
      </c>
      <c r="G142" s="84"/>
      <c r="H142" s="82">
        <f>SUM(H143)</f>
        <v>280.39999999999998</v>
      </c>
      <c r="I142" s="43"/>
      <c r="J142" s="9"/>
    </row>
    <row r="143" spans="1:10" ht="37.5" x14ac:dyDescent="0.3">
      <c r="A143" s="18"/>
      <c r="B143" s="40" t="s">
        <v>140</v>
      </c>
      <c r="C143" s="81">
        <v>992</v>
      </c>
      <c r="D143" s="84" t="s">
        <v>46</v>
      </c>
      <c r="E143" s="84" t="s">
        <v>15</v>
      </c>
      <c r="F143" s="77" t="s">
        <v>205</v>
      </c>
      <c r="G143" s="84"/>
      <c r="H143" s="82">
        <f>SUM(H144)</f>
        <v>280.39999999999998</v>
      </c>
      <c r="I143" s="43"/>
      <c r="J143" s="9"/>
    </row>
    <row r="144" spans="1:10" ht="44.25" customHeight="1" x14ac:dyDescent="0.3">
      <c r="A144" s="18"/>
      <c r="B144" s="40" t="s">
        <v>123</v>
      </c>
      <c r="C144" s="81">
        <v>992</v>
      </c>
      <c r="D144" s="84" t="s">
        <v>46</v>
      </c>
      <c r="E144" s="84" t="s">
        <v>15</v>
      </c>
      <c r="F144" s="77" t="s">
        <v>205</v>
      </c>
      <c r="G144" s="84" t="s">
        <v>127</v>
      </c>
      <c r="H144" s="82">
        <v>280.39999999999998</v>
      </c>
      <c r="I144" s="43"/>
      <c r="J144" s="9" t="s">
        <v>108</v>
      </c>
    </row>
    <row r="145" spans="1:11" s="52" customFormat="1" ht="24.75" customHeight="1" x14ac:dyDescent="0.3">
      <c r="A145" s="55"/>
      <c r="B145" s="45" t="s">
        <v>40</v>
      </c>
      <c r="C145" s="79">
        <v>992</v>
      </c>
      <c r="D145" s="83" t="s">
        <v>41</v>
      </c>
      <c r="E145" s="83" t="s">
        <v>16</v>
      </c>
      <c r="F145" s="76"/>
      <c r="G145" s="83"/>
      <c r="H145" s="80">
        <f>SUM(H146)</f>
        <v>92.5</v>
      </c>
      <c r="I145" s="51"/>
      <c r="J145" s="12"/>
    </row>
    <row r="146" spans="1:11" ht="23.25" customHeight="1" x14ac:dyDescent="0.3">
      <c r="A146" s="18"/>
      <c r="B146" s="42" t="s">
        <v>90</v>
      </c>
      <c r="C146" s="81">
        <v>992</v>
      </c>
      <c r="D146" s="84" t="s">
        <v>41</v>
      </c>
      <c r="E146" s="84" t="s">
        <v>15</v>
      </c>
      <c r="F146" s="77"/>
      <c r="G146" s="84"/>
      <c r="H146" s="82">
        <f>SUM(H147)</f>
        <v>92.5</v>
      </c>
      <c r="I146" s="43"/>
      <c r="J146" s="9"/>
    </row>
    <row r="147" spans="1:11" ht="80.25" customHeight="1" x14ac:dyDescent="0.3">
      <c r="A147" s="18"/>
      <c r="B147" s="42" t="s">
        <v>131</v>
      </c>
      <c r="C147" s="81">
        <v>992</v>
      </c>
      <c r="D147" s="84" t="s">
        <v>41</v>
      </c>
      <c r="E147" s="84" t="s">
        <v>15</v>
      </c>
      <c r="F147" s="77" t="s">
        <v>208</v>
      </c>
      <c r="G147" s="84"/>
      <c r="H147" s="82">
        <f>SUM(H150)</f>
        <v>92.5</v>
      </c>
      <c r="I147" s="43"/>
      <c r="J147" s="9"/>
    </row>
    <row r="148" spans="1:11" ht="42" customHeight="1" x14ac:dyDescent="0.3">
      <c r="A148" s="18"/>
      <c r="B148" s="42" t="s">
        <v>129</v>
      </c>
      <c r="C148" s="81">
        <v>992</v>
      </c>
      <c r="D148" s="84" t="s">
        <v>41</v>
      </c>
      <c r="E148" s="84" t="s">
        <v>15</v>
      </c>
      <c r="F148" s="77" t="s">
        <v>209</v>
      </c>
      <c r="G148" s="84"/>
      <c r="H148" s="82">
        <f>SUM(H150)</f>
        <v>92.5</v>
      </c>
      <c r="I148" s="43"/>
      <c r="J148" s="9"/>
    </row>
    <row r="149" spans="1:11" ht="42" customHeight="1" x14ac:dyDescent="0.3">
      <c r="A149" s="18"/>
      <c r="B149" s="42" t="s">
        <v>313</v>
      </c>
      <c r="C149" s="81">
        <f>C148</f>
        <v>992</v>
      </c>
      <c r="D149" s="84" t="str">
        <f>D148</f>
        <v>11</v>
      </c>
      <c r="E149" s="84" t="str">
        <f>E148</f>
        <v>01</v>
      </c>
      <c r="F149" s="77" t="s">
        <v>312</v>
      </c>
      <c r="G149" s="84"/>
      <c r="H149" s="82">
        <f>H151</f>
        <v>92.5</v>
      </c>
      <c r="I149" s="43"/>
      <c r="J149" s="9"/>
    </row>
    <row r="150" spans="1:11" ht="40.5" customHeight="1" x14ac:dyDescent="0.3">
      <c r="A150" s="18"/>
      <c r="B150" s="40" t="s">
        <v>91</v>
      </c>
      <c r="C150" s="81">
        <v>992</v>
      </c>
      <c r="D150" s="84" t="s">
        <v>41</v>
      </c>
      <c r="E150" s="84" t="s">
        <v>15</v>
      </c>
      <c r="F150" s="77" t="s">
        <v>305</v>
      </c>
      <c r="G150" s="84"/>
      <c r="H150" s="82">
        <f>SUM(H151)</f>
        <v>92.5</v>
      </c>
      <c r="I150" s="43"/>
      <c r="J150" s="9"/>
      <c r="K150" s="2"/>
    </row>
    <row r="151" spans="1:11" ht="56.25" x14ac:dyDescent="0.3">
      <c r="A151" s="18"/>
      <c r="B151" s="40" t="str">
        <f>'Приложение 8'!$B$80</f>
        <v>Закупка товаров, работ и услуг для обеспечения государственных (муниципальных) нужд</v>
      </c>
      <c r="C151" s="81">
        <v>992</v>
      </c>
      <c r="D151" s="84" t="s">
        <v>41</v>
      </c>
      <c r="E151" s="84" t="s">
        <v>15</v>
      </c>
      <c r="F151" s="77" t="s">
        <v>305</v>
      </c>
      <c r="G151" s="84" t="s">
        <v>97</v>
      </c>
      <c r="H151" s="82">
        <v>92.5</v>
      </c>
      <c r="I151" s="43"/>
      <c r="J151" s="9" t="s">
        <v>50</v>
      </c>
    </row>
    <row r="152" spans="1:11" s="52" customFormat="1" ht="24.75" customHeight="1" x14ac:dyDescent="0.3">
      <c r="A152" s="55"/>
      <c r="B152" s="45" t="s">
        <v>47</v>
      </c>
      <c r="C152" s="79">
        <v>992</v>
      </c>
      <c r="D152" s="83" t="s">
        <v>20</v>
      </c>
      <c r="E152" s="83" t="s">
        <v>16</v>
      </c>
      <c r="F152" s="76"/>
      <c r="G152" s="83"/>
      <c r="H152" s="80">
        <f>SUM(H153)</f>
        <v>236</v>
      </c>
      <c r="I152" s="51"/>
      <c r="J152" s="12"/>
    </row>
    <row r="153" spans="1:11" ht="30.75" customHeight="1" x14ac:dyDescent="0.3">
      <c r="A153" s="18"/>
      <c r="B153" s="40" t="s">
        <v>14</v>
      </c>
      <c r="C153" s="81">
        <v>992</v>
      </c>
      <c r="D153" s="84" t="s">
        <v>20</v>
      </c>
      <c r="E153" s="84" t="s">
        <v>17</v>
      </c>
      <c r="F153" s="77"/>
      <c r="G153" s="84"/>
      <c r="H153" s="82">
        <f>SUM(H154)</f>
        <v>236</v>
      </c>
      <c r="I153" s="43"/>
      <c r="J153" s="9"/>
    </row>
    <row r="154" spans="1:11" ht="93.75" x14ac:dyDescent="0.3">
      <c r="A154" s="18"/>
      <c r="B154" s="40" t="s">
        <v>132</v>
      </c>
      <c r="C154" s="81">
        <v>992</v>
      </c>
      <c r="D154" s="84" t="s">
        <v>20</v>
      </c>
      <c r="E154" s="84" t="s">
        <v>17</v>
      </c>
      <c r="F154" s="77" t="s">
        <v>210</v>
      </c>
      <c r="G154" s="84"/>
      <c r="H154" s="82">
        <f>SUM(H155)</f>
        <v>236</v>
      </c>
      <c r="I154" s="43"/>
      <c r="J154" s="9"/>
    </row>
    <row r="155" spans="1:11" ht="45.75" customHeight="1" x14ac:dyDescent="0.3">
      <c r="A155" s="18"/>
      <c r="B155" s="42" t="s">
        <v>92</v>
      </c>
      <c r="C155" s="81">
        <v>992</v>
      </c>
      <c r="D155" s="84" t="s">
        <v>20</v>
      </c>
      <c r="E155" s="84" t="s">
        <v>17</v>
      </c>
      <c r="F155" s="77" t="s">
        <v>211</v>
      </c>
      <c r="G155" s="84"/>
      <c r="H155" s="82">
        <f>SUM(H157)</f>
        <v>236</v>
      </c>
      <c r="I155" s="43"/>
      <c r="J155" s="9"/>
    </row>
    <row r="156" spans="1:11" ht="76.5" customHeight="1" x14ac:dyDescent="0.3">
      <c r="A156" s="18"/>
      <c r="B156" s="42" t="s">
        <v>315</v>
      </c>
      <c r="C156" s="81">
        <f>C155</f>
        <v>992</v>
      </c>
      <c r="D156" s="84" t="str">
        <f>D155</f>
        <v>12</v>
      </c>
      <c r="E156" s="84" t="str">
        <f>E155</f>
        <v>02</v>
      </c>
      <c r="F156" s="77" t="s">
        <v>314</v>
      </c>
      <c r="G156" s="84"/>
      <c r="H156" s="82">
        <f>H158</f>
        <v>236</v>
      </c>
      <c r="I156" s="43"/>
      <c r="J156" s="9"/>
    </row>
    <row r="157" spans="1:11" ht="56.25" x14ac:dyDescent="0.3">
      <c r="A157" s="18"/>
      <c r="B157" s="42" t="s">
        <v>93</v>
      </c>
      <c r="C157" s="81">
        <v>992</v>
      </c>
      <c r="D157" s="84" t="s">
        <v>20</v>
      </c>
      <c r="E157" s="84" t="s">
        <v>17</v>
      </c>
      <c r="F157" s="77" t="s">
        <v>273</v>
      </c>
      <c r="G157" s="84"/>
      <c r="H157" s="82">
        <f>SUM(H158)</f>
        <v>236</v>
      </c>
      <c r="I157" s="43"/>
      <c r="J157" s="9"/>
    </row>
    <row r="158" spans="1:11" ht="56.25" x14ac:dyDescent="0.3">
      <c r="A158" s="18"/>
      <c r="B158" s="40" t="str">
        <f>'Приложение 8'!$B$80</f>
        <v>Закупка товаров, работ и услуг для обеспечения государственных (муниципальных) нужд</v>
      </c>
      <c r="C158" s="81">
        <v>992</v>
      </c>
      <c r="D158" s="84" t="s">
        <v>20</v>
      </c>
      <c r="E158" s="84" t="s">
        <v>17</v>
      </c>
      <c r="F158" s="77" t="s">
        <v>273</v>
      </c>
      <c r="G158" s="84" t="s">
        <v>97</v>
      </c>
      <c r="H158" s="82">
        <v>236</v>
      </c>
      <c r="I158" s="43"/>
      <c r="J158" s="9" t="s">
        <v>50</v>
      </c>
    </row>
    <row r="159" spans="1:11" ht="37.5" x14ac:dyDescent="0.3">
      <c r="A159" s="55"/>
      <c r="B159" s="45" t="s">
        <v>344</v>
      </c>
      <c r="C159" s="79">
        <v>992</v>
      </c>
      <c r="D159" s="83" t="s">
        <v>43</v>
      </c>
      <c r="E159" s="83"/>
      <c r="F159" s="76"/>
      <c r="G159" s="83"/>
      <c r="H159" s="80">
        <f>SUM(H160)</f>
        <v>1</v>
      </c>
      <c r="I159" s="18"/>
      <c r="J159" s="9"/>
    </row>
    <row r="160" spans="1:11" ht="21" customHeight="1" x14ac:dyDescent="0.25">
      <c r="A160" s="18"/>
      <c r="B160" s="42" t="s">
        <v>345</v>
      </c>
      <c r="C160" s="81">
        <v>992</v>
      </c>
      <c r="D160" s="84" t="s">
        <v>43</v>
      </c>
      <c r="E160" s="84" t="s">
        <v>15</v>
      </c>
      <c r="F160" s="77"/>
      <c r="G160" s="84"/>
      <c r="H160" s="82">
        <f>SUM(H161)</f>
        <v>1</v>
      </c>
      <c r="I160" s="18"/>
      <c r="J160" s="18"/>
    </row>
    <row r="161" spans="1:10" s="59" customFormat="1" ht="23.25" customHeight="1" x14ac:dyDescent="0.3">
      <c r="A161" s="18"/>
      <c r="B161" s="40" t="s">
        <v>111</v>
      </c>
      <c r="C161" s="81">
        <v>992</v>
      </c>
      <c r="D161" s="84" t="s">
        <v>43</v>
      </c>
      <c r="E161" s="84" t="s">
        <v>15</v>
      </c>
      <c r="F161" s="77" t="s">
        <v>174</v>
      </c>
      <c r="G161" s="84"/>
      <c r="H161" s="82">
        <f>SUM(H162)</f>
        <v>1</v>
      </c>
      <c r="I161" s="10"/>
      <c r="J161" s="10"/>
    </row>
    <row r="162" spans="1:10" s="59" customFormat="1" ht="18.75" customHeight="1" x14ac:dyDescent="0.3">
      <c r="A162" s="18"/>
      <c r="B162" s="42" t="s">
        <v>346</v>
      </c>
      <c r="C162" s="81">
        <v>992</v>
      </c>
      <c r="D162" s="84" t="s">
        <v>43</v>
      </c>
      <c r="E162" s="84" t="s">
        <v>15</v>
      </c>
      <c r="F162" s="77" t="s">
        <v>347</v>
      </c>
      <c r="G162" s="84"/>
      <c r="H162" s="82">
        <f>SUM(H163)</f>
        <v>1</v>
      </c>
      <c r="I162" s="10"/>
      <c r="J162" s="16"/>
    </row>
    <row r="163" spans="1:10" ht="44.25" customHeight="1" x14ac:dyDescent="0.25">
      <c r="A163" s="18"/>
      <c r="B163" s="42" t="s">
        <v>348</v>
      </c>
      <c r="C163" s="81">
        <v>992</v>
      </c>
      <c r="D163" s="84" t="s">
        <v>43</v>
      </c>
      <c r="E163" s="84" t="s">
        <v>15</v>
      </c>
      <c r="F163" s="77" t="s">
        <v>349</v>
      </c>
      <c r="G163" s="84"/>
      <c r="H163" s="82">
        <f>SUM(H164)</f>
        <v>1</v>
      </c>
      <c r="I163" s="18"/>
      <c r="J163" s="18"/>
    </row>
    <row r="164" spans="1:10" ht="24.75" customHeight="1" x14ac:dyDescent="0.25">
      <c r="A164" s="18"/>
      <c r="B164" s="40" t="s">
        <v>350</v>
      </c>
      <c r="C164" s="81">
        <v>992</v>
      </c>
      <c r="D164" s="84" t="s">
        <v>43</v>
      </c>
      <c r="E164" s="84" t="s">
        <v>15</v>
      </c>
      <c r="F164" s="77" t="s">
        <v>349</v>
      </c>
      <c r="G164" s="84" t="s">
        <v>351</v>
      </c>
      <c r="H164" s="82">
        <v>1</v>
      </c>
    </row>
    <row r="165" spans="1:10" ht="55.5" customHeight="1" x14ac:dyDescent="0.25">
      <c r="A165" s="18"/>
      <c r="B165" s="42"/>
      <c r="C165" s="15"/>
      <c r="D165" s="15"/>
      <c r="E165" s="15"/>
      <c r="F165" s="18"/>
      <c r="G165" s="18"/>
      <c r="I165" s="18"/>
      <c r="J165" s="18"/>
    </row>
    <row r="166" spans="1:10" s="59" customFormat="1" ht="23.25" customHeight="1" x14ac:dyDescent="0.3">
      <c r="A166" s="134" t="s">
        <v>259</v>
      </c>
      <c r="B166" s="134"/>
      <c r="C166" s="58"/>
      <c r="D166" s="58"/>
      <c r="E166" s="58"/>
      <c r="F166" s="10"/>
      <c r="G166" s="10"/>
      <c r="I166" s="10"/>
      <c r="J166" s="10"/>
    </row>
    <row r="167" spans="1:10" s="59" customFormat="1" ht="18.75" customHeight="1" x14ac:dyDescent="0.3">
      <c r="A167" s="135" t="s">
        <v>95</v>
      </c>
      <c r="B167" s="135"/>
      <c r="C167" s="58"/>
      <c r="D167" s="58"/>
      <c r="E167" s="58"/>
      <c r="F167" s="136" t="s">
        <v>167</v>
      </c>
      <c r="G167" s="136"/>
      <c r="H167" s="136"/>
      <c r="I167" s="10"/>
      <c r="J167" s="16"/>
    </row>
    <row r="168" spans="1:10" ht="18" x14ac:dyDescent="0.25">
      <c r="A168" s="18"/>
      <c r="B168" s="18"/>
      <c r="C168" s="18"/>
      <c r="D168" s="18"/>
      <c r="E168" s="18"/>
      <c r="F168" s="18"/>
      <c r="G168" s="18"/>
      <c r="I168" s="18"/>
      <c r="J168" s="18"/>
    </row>
  </sheetData>
  <mergeCells count="15">
    <mergeCell ref="J6:J7"/>
    <mergeCell ref="I6:I7"/>
    <mergeCell ref="H6:H7"/>
    <mergeCell ref="B3:H3"/>
    <mergeCell ref="D1:H1"/>
    <mergeCell ref="A166:B166"/>
    <mergeCell ref="A167:B167"/>
    <mergeCell ref="F167:H167"/>
    <mergeCell ref="A6:A7"/>
    <mergeCell ref="B6:B7"/>
    <mergeCell ref="C6:C7"/>
    <mergeCell ref="D6:D7"/>
    <mergeCell ref="E6:E7"/>
    <mergeCell ref="F6:F7"/>
    <mergeCell ref="G6:G7"/>
  </mergeCells>
  <phoneticPr fontId="5" type="noConversion"/>
  <pageMargins left="0.78740157480314965" right="0.39370078740157483" top="0.78740157480314965" bottom="0.59055118110236227" header="0.51181102362204722" footer="0.51181102362204722"/>
  <pageSetup paperSize="9" scale="82" fitToHeight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3"/>
  <sheetViews>
    <sheetView showGridLines="0" showWhiteSpace="0" zoomScaleNormal="100" workbookViewId="0">
      <selection activeCell="E18" sqref="E18"/>
    </sheetView>
  </sheetViews>
  <sheetFormatPr defaultColWidth="9" defaultRowHeight="12.75" x14ac:dyDescent="0.2"/>
  <cols>
    <col min="1" max="1" width="4.5703125" style="60" customWidth="1"/>
    <col min="2" max="2" width="48.5703125" style="60" customWidth="1"/>
    <col min="3" max="3" width="15.28515625" style="60" customWidth="1"/>
    <col min="4" max="4" width="5.42578125" style="60" customWidth="1"/>
    <col min="5" max="5" width="16.7109375" style="60" customWidth="1"/>
    <col min="6" max="16384" width="9" style="60"/>
  </cols>
  <sheetData>
    <row r="1" spans="1:7" s="38" customFormat="1" ht="152.25" customHeight="1" x14ac:dyDescent="0.3">
      <c r="A1" s="5"/>
      <c r="B1" s="5"/>
      <c r="C1" s="130" t="s">
        <v>382</v>
      </c>
      <c r="D1" s="130"/>
      <c r="E1" s="130"/>
      <c r="F1" s="5"/>
      <c r="G1" s="5"/>
    </row>
    <row r="2" spans="1:7" s="38" customFormat="1" ht="15.75" customHeight="1" x14ac:dyDescent="0.3">
      <c r="A2" s="5"/>
      <c r="B2" s="5"/>
      <c r="C2" s="5"/>
      <c r="D2" s="5"/>
      <c r="E2" s="5"/>
      <c r="F2" s="5"/>
      <c r="G2" s="5"/>
    </row>
    <row r="3" spans="1:7" s="38" customFormat="1" ht="126" customHeight="1" x14ac:dyDescent="0.3">
      <c r="A3" s="131" t="s">
        <v>308</v>
      </c>
      <c r="B3" s="131"/>
      <c r="C3" s="131"/>
      <c r="D3" s="131"/>
      <c r="E3" s="131"/>
      <c r="F3" s="5"/>
      <c r="G3" s="5"/>
    </row>
    <row r="4" spans="1:7" s="38" customFormat="1" ht="14.25" customHeight="1" x14ac:dyDescent="0.3">
      <c r="A4" s="153" t="s">
        <v>109</v>
      </c>
      <c r="B4" s="153"/>
      <c r="C4" s="153"/>
      <c r="D4" s="153"/>
      <c r="E4" s="153"/>
      <c r="F4" s="5"/>
      <c r="G4" s="5"/>
    </row>
    <row r="5" spans="1:7" ht="18.75" x14ac:dyDescent="0.2">
      <c r="A5" s="6"/>
      <c r="B5" s="6" t="s">
        <v>142</v>
      </c>
      <c r="C5" s="6"/>
      <c r="D5" s="7"/>
      <c r="E5" s="70">
        <f>E6+E23+E31+E47+E51+E58+E62+E69+E76+E106+E110+E113+E117</f>
        <v>28724.399999999998</v>
      </c>
    </row>
    <row r="6" spans="1:7" ht="74.25" customHeight="1" x14ac:dyDescent="0.2">
      <c r="A6" s="6" t="s">
        <v>68</v>
      </c>
      <c r="B6" s="6" t="s">
        <v>130</v>
      </c>
      <c r="C6" s="64" t="s">
        <v>212</v>
      </c>
      <c r="D6" s="7"/>
      <c r="E6" s="70">
        <f>'Приложение 7'!H116</f>
        <v>6552.3</v>
      </c>
    </row>
    <row r="7" spans="1:7" ht="18.75" x14ac:dyDescent="0.2">
      <c r="A7" s="6"/>
      <c r="B7" s="2" t="s">
        <v>139</v>
      </c>
      <c r="C7" s="65" t="s">
        <v>213</v>
      </c>
      <c r="D7" s="3"/>
      <c r="E7" s="69">
        <f>E8</f>
        <v>5136.1000000000004</v>
      </c>
    </row>
    <row r="8" spans="1:7" ht="75" x14ac:dyDescent="0.2">
      <c r="A8" s="6"/>
      <c r="B8" s="2" t="s">
        <v>198</v>
      </c>
      <c r="C8" s="65" t="s">
        <v>214</v>
      </c>
      <c r="D8" s="3"/>
      <c r="E8" s="69">
        <f>E9</f>
        <v>5136.1000000000004</v>
      </c>
    </row>
    <row r="9" spans="1:7" ht="56.25" customHeight="1" x14ac:dyDescent="0.2">
      <c r="A9" s="6"/>
      <c r="B9" s="2" t="s">
        <v>78</v>
      </c>
      <c r="C9" s="65" t="s">
        <v>215</v>
      </c>
      <c r="D9" s="3"/>
      <c r="E9" s="69">
        <f>SUM(E10:E12)</f>
        <v>5136.1000000000004</v>
      </c>
    </row>
    <row r="10" spans="1:7" ht="118.5" customHeight="1" x14ac:dyDescent="0.2">
      <c r="A10" s="6"/>
      <c r="B10" s="2" t="s">
        <v>143</v>
      </c>
      <c r="C10" s="65" t="s">
        <v>215</v>
      </c>
      <c r="D10" s="3">
        <v>100</v>
      </c>
      <c r="E10" s="69">
        <f>SUM('Приложение 7'!H122)</f>
        <v>4341.1000000000004</v>
      </c>
    </row>
    <row r="11" spans="1:7" ht="56.25" x14ac:dyDescent="0.2">
      <c r="A11" s="6"/>
      <c r="B11" s="2" t="s">
        <v>309</v>
      </c>
      <c r="C11" s="65" t="s">
        <v>215</v>
      </c>
      <c r="D11" s="3">
        <v>200</v>
      </c>
      <c r="E11" s="69">
        <f>SUM('Приложение 7'!H123)</f>
        <v>768</v>
      </c>
    </row>
    <row r="12" spans="1:7" ht="18.75" x14ac:dyDescent="0.2">
      <c r="A12" s="6"/>
      <c r="B12" s="2" t="s">
        <v>310</v>
      </c>
      <c r="C12" s="65" t="s">
        <v>215</v>
      </c>
      <c r="D12" s="3">
        <v>800</v>
      </c>
      <c r="E12" s="69">
        <f>SUM('Приложение 7'!H124)</f>
        <v>27</v>
      </c>
    </row>
    <row r="13" spans="1:7" ht="37.5" x14ac:dyDescent="0.2">
      <c r="A13" s="6"/>
      <c r="B13" s="2" t="s">
        <v>138</v>
      </c>
      <c r="C13" s="65" t="s">
        <v>217</v>
      </c>
      <c r="D13" s="3"/>
      <c r="E13" s="69">
        <f>E14</f>
        <v>1415.1999999999998</v>
      </c>
    </row>
    <row r="14" spans="1:7" ht="37.5" x14ac:dyDescent="0.2">
      <c r="A14" s="6"/>
      <c r="B14" s="2" t="s">
        <v>202</v>
      </c>
      <c r="C14" s="65" t="s">
        <v>275</v>
      </c>
      <c r="D14" s="3"/>
      <c r="E14" s="69">
        <f>E15</f>
        <v>1415.1999999999998</v>
      </c>
    </row>
    <row r="15" spans="1:7" ht="37.5" x14ac:dyDescent="0.2">
      <c r="A15" s="6"/>
      <c r="B15" s="2" t="s">
        <v>144</v>
      </c>
      <c r="C15" s="65" t="s">
        <v>274</v>
      </c>
      <c r="D15" s="3"/>
      <c r="E15" s="69">
        <f>E16+E17+E18</f>
        <v>1415.1999999999998</v>
      </c>
    </row>
    <row r="16" spans="1:7" ht="114.75" customHeight="1" x14ac:dyDescent="0.2">
      <c r="A16" s="6"/>
      <c r="B16" s="2" t="s">
        <v>143</v>
      </c>
      <c r="C16" s="65" t="s">
        <v>274</v>
      </c>
      <c r="D16" s="3">
        <v>100</v>
      </c>
      <c r="E16" s="69">
        <f>SUM('Приложение 7'!H128)</f>
        <v>1278.5999999999999</v>
      </c>
    </row>
    <row r="17" spans="1:256" ht="56.25" x14ac:dyDescent="0.2">
      <c r="A17" s="6"/>
      <c r="B17" s="2" t="str">
        <f>$B$11</f>
        <v>Закупка товаров, работ и услуг для обеспечения государственных (муниципальных) нужд</v>
      </c>
      <c r="C17" s="65" t="s">
        <v>218</v>
      </c>
      <c r="D17" s="3">
        <v>200</v>
      </c>
      <c r="E17" s="69">
        <f>SUM('Приложение 7'!H129)</f>
        <v>133.1</v>
      </c>
    </row>
    <row r="18" spans="1:256" ht="18.75" x14ac:dyDescent="0.2">
      <c r="A18" s="6"/>
      <c r="B18" s="2" t="s">
        <v>310</v>
      </c>
      <c r="C18" s="65" t="s">
        <v>274</v>
      </c>
      <c r="D18" s="3">
        <v>800</v>
      </c>
      <c r="E18" s="69">
        <f>SUM('Приложение 7'!H131)</f>
        <v>3.5</v>
      </c>
    </row>
    <row r="19" spans="1:256" ht="37.5" x14ac:dyDescent="0.2">
      <c r="A19" s="6"/>
      <c r="B19" s="2" t="s">
        <v>129</v>
      </c>
      <c r="C19" s="65" t="s">
        <v>219</v>
      </c>
      <c r="D19" s="3"/>
      <c r="E19" s="69">
        <f>SUM(E21)</f>
        <v>1</v>
      </c>
      <c r="IV19" s="60">
        <f>SUM(A19:IU19)</f>
        <v>1</v>
      </c>
    </row>
    <row r="20" spans="1:256" ht="37.5" x14ac:dyDescent="0.2">
      <c r="A20" s="6"/>
      <c r="B20" s="2" t="s">
        <v>203</v>
      </c>
      <c r="C20" s="65" t="s">
        <v>277</v>
      </c>
      <c r="D20" s="3"/>
      <c r="E20" s="69">
        <f>SUM(E21)</f>
        <v>1</v>
      </c>
    </row>
    <row r="21" spans="1:256" ht="37.5" x14ac:dyDescent="0.2">
      <c r="A21" s="6"/>
      <c r="B21" s="2" t="s">
        <v>106</v>
      </c>
      <c r="C21" s="65" t="s">
        <v>276</v>
      </c>
      <c r="D21" s="3"/>
      <c r="E21" s="69">
        <f>SUM(E22)</f>
        <v>1</v>
      </c>
    </row>
    <row r="22" spans="1:256" ht="56.25" x14ac:dyDescent="0.2">
      <c r="A22" s="6"/>
      <c r="B22" s="2" t="str">
        <f>$B$11</f>
        <v>Закупка товаров, работ и услуг для обеспечения государственных (муниципальных) нужд</v>
      </c>
      <c r="C22" s="65" t="s">
        <v>276</v>
      </c>
      <c r="D22" s="3">
        <v>200</v>
      </c>
      <c r="E22" s="69">
        <f>SUM('Приложение 7'!H138)</f>
        <v>1</v>
      </c>
    </row>
    <row r="23" spans="1:256" ht="93.75" x14ac:dyDescent="0.2">
      <c r="A23" s="6" t="s">
        <v>115</v>
      </c>
      <c r="B23" s="6" t="s">
        <v>133</v>
      </c>
      <c r="C23" s="64" t="s">
        <v>220</v>
      </c>
      <c r="D23" s="7"/>
      <c r="E23" s="70">
        <f>'Приложение 7'!H76+'Приложение 7'!H84</f>
        <v>4112.3999999999996</v>
      </c>
    </row>
    <row r="24" spans="1:256" ht="37.5" x14ac:dyDescent="0.2">
      <c r="A24" s="2"/>
      <c r="B24" s="2" t="s">
        <v>129</v>
      </c>
      <c r="C24" s="65" t="s">
        <v>221</v>
      </c>
      <c r="D24" s="3"/>
      <c r="E24" s="69">
        <f>E26+E28+E30</f>
        <v>4112.3999999999996</v>
      </c>
    </row>
    <row r="25" spans="1:256" ht="37.5" x14ac:dyDescent="0.2">
      <c r="A25" s="2"/>
      <c r="B25" s="2" t="s">
        <v>101</v>
      </c>
      <c r="C25" s="65" t="s">
        <v>278</v>
      </c>
      <c r="D25" s="3"/>
      <c r="E25" s="69">
        <f>SUM(E26)</f>
        <v>47</v>
      </c>
    </row>
    <row r="26" spans="1:256" ht="56.25" x14ac:dyDescent="0.2">
      <c r="A26" s="2"/>
      <c r="B26" s="2" t="str">
        <f>$B$11</f>
        <v>Закупка товаров, работ и услуг для обеспечения государственных (муниципальных) нужд</v>
      </c>
      <c r="C26" s="65" t="s">
        <v>278</v>
      </c>
      <c r="D26" s="3">
        <v>200</v>
      </c>
      <c r="E26" s="69">
        <f>SUM('Приложение 7'!H89)</f>
        <v>47</v>
      </c>
    </row>
    <row r="27" spans="1:256" ht="56.25" x14ac:dyDescent="0.2">
      <c r="A27" s="2"/>
      <c r="B27" s="2" t="s">
        <v>145</v>
      </c>
      <c r="C27" s="65" t="s">
        <v>262</v>
      </c>
      <c r="D27" s="3"/>
      <c r="E27" s="69">
        <f>SUM(E28)</f>
        <v>3172.9</v>
      </c>
    </row>
    <row r="28" spans="1:256" ht="56.25" x14ac:dyDescent="0.2">
      <c r="A28" s="2"/>
      <c r="B28" s="2" t="str">
        <f>$B$11</f>
        <v>Закупка товаров, работ и услуг для обеспечения государственных (муниципальных) нужд</v>
      </c>
      <c r="C28" s="65" t="s">
        <v>262</v>
      </c>
      <c r="D28" s="3">
        <v>200</v>
      </c>
      <c r="E28" s="69">
        <f>'Приложение 7'!H82</f>
        <v>3172.9</v>
      </c>
    </row>
    <row r="29" spans="1:256" ht="114.75" customHeight="1" x14ac:dyDescent="0.2">
      <c r="A29" s="2"/>
      <c r="B29" s="100" t="s">
        <v>304</v>
      </c>
      <c r="C29" s="101" t="s">
        <v>289</v>
      </c>
      <c r="D29" s="3"/>
      <c r="E29" s="69">
        <f>E30</f>
        <v>892.5</v>
      </c>
    </row>
    <row r="30" spans="1:256" ht="114.75" customHeight="1" x14ac:dyDescent="0.2">
      <c r="A30" s="2"/>
      <c r="B30" s="100" t="s">
        <v>304</v>
      </c>
      <c r="C30" s="101" t="s">
        <v>289</v>
      </c>
      <c r="D30" s="3">
        <v>200</v>
      </c>
      <c r="E30" s="69">
        <f>'Приложение 7'!H90</f>
        <v>892.5</v>
      </c>
    </row>
    <row r="31" spans="1:256" s="8" customFormat="1" ht="91.5" customHeight="1" x14ac:dyDescent="0.3">
      <c r="A31" s="67" t="s">
        <v>166</v>
      </c>
      <c r="B31" s="67" t="s">
        <v>134</v>
      </c>
      <c r="C31" s="64" t="s">
        <v>222</v>
      </c>
      <c r="D31" s="7"/>
      <c r="E31" s="70">
        <f>SUM(E32)</f>
        <v>8423.4</v>
      </c>
      <c r="F31" s="9"/>
      <c r="G31" s="9"/>
      <c r="H31" s="44"/>
      <c r="I31" s="43"/>
      <c r="J31" s="9"/>
    </row>
    <row r="32" spans="1:256" s="8" customFormat="1" ht="41.25" customHeight="1" x14ac:dyDescent="0.3">
      <c r="A32" s="68"/>
      <c r="B32" s="68" t="s">
        <v>129</v>
      </c>
      <c r="C32" s="65" t="s">
        <v>223</v>
      </c>
      <c r="D32" s="3"/>
      <c r="E32" s="69">
        <f>E34+E36+E40+E42+E44+E46</f>
        <v>8423.4</v>
      </c>
      <c r="F32" s="9"/>
      <c r="G32" s="9"/>
      <c r="H32" s="44"/>
      <c r="I32" s="43"/>
      <c r="J32" s="9"/>
    </row>
    <row r="33" spans="1:10" s="8" customFormat="1" ht="75.75" customHeight="1" x14ac:dyDescent="0.3">
      <c r="A33" s="68"/>
      <c r="B33" s="40" t="s">
        <v>338</v>
      </c>
      <c r="C33" s="65" t="s">
        <v>341</v>
      </c>
      <c r="D33" s="3"/>
      <c r="E33" s="69">
        <f>E34</f>
        <v>7624.5</v>
      </c>
      <c r="F33" s="9"/>
      <c r="G33" s="9"/>
      <c r="H33" s="44"/>
      <c r="I33" s="43"/>
      <c r="J33" s="9"/>
    </row>
    <row r="34" spans="1:10" s="8" customFormat="1" ht="63" customHeight="1" x14ac:dyDescent="0.3">
      <c r="A34" s="68"/>
      <c r="B34" s="68" t="str">
        <f>$B$11</f>
        <v>Закупка товаров, работ и услуг для обеспечения государственных (муниципальных) нужд</v>
      </c>
      <c r="C34" s="65" t="s">
        <v>341</v>
      </c>
      <c r="D34" s="3">
        <v>200</v>
      </c>
      <c r="E34" s="69">
        <f>'Приложение 7'!H98</f>
        <v>7624.5</v>
      </c>
      <c r="F34" s="9"/>
      <c r="G34" s="9"/>
      <c r="H34" s="44"/>
      <c r="I34" s="43"/>
      <c r="J34" s="9"/>
    </row>
    <row r="35" spans="1:10" s="8" customFormat="1" ht="24.75" customHeight="1" x14ac:dyDescent="0.3">
      <c r="A35" s="68"/>
      <c r="B35" s="68" t="s">
        <v>135</v>
      </c>
      <c r="C35" s="65" t="s">
        <v>279</v>
      </c>
      <c r="D35" s="3"/>
      <c r="E35" s="69">
        <f>SUM(E36)</f>
        <v>210</v>
      </c>
      <c r="F35" s="9"/>
      <c r="G35" s="9"/>
      <c r="H35" s="44"/>
      <c r="I35" s="43"/>
      <c r="J35" s="9"/>
    </row>
    <row r="36" spans="1:10" ht="67.5" customHeight="1" x14ac:dyDescent="0.2">
      <c r="A36" s="148"/>
      <c r="B36" s="148" t="s">
        <v>309</v>
      </c>
      <c r="C36" s="154" t="s">
        <v>279</v>
      </c>
      <c r="D36" s="149">
        <v>200</v>
      </c>
      <c r="E36" s="150">
        <f>SUM('Приложение 7'!H100)</f>
        <v>210</v>
      </c>
    </row>
    <row r="37" spans="1:10" ht="18.75" hidden="1" customHeight="1" x14ac:dyDescent="0.2">
      <c r="A37" s="148"/>
      <c r="B37" s="148"/>
      <c r="C37" s="155"/>
      <c r="D37" s="149"/>
      <c r="E37" s="150"/>
    </row>
    <row r="38" spans="1:10" ht="12.75" hidden="1" customHeight="1" x14ac:dyDescent="0.2">
      <c r="A38" s="148"/>
      <c r="B38" s="148"/>
      <c r="C38" s="156"/>
      <c r="D38" s="149"/>
      <c r="E38" s="150"/>
    </row>
    <row r="39" spans="1:10" ht="18.75" x14ac:dyDescent="0.2">
      <c r="A39" s="2"/>
      <c r="B39" s="2" t="s">
        <v>136</v>
      </c>
      <c r="C39" s="65" t="s">
        <v>280</v>
      </c>
      <c r="D39" s="3"/>
      <c r="E39" s="69">
        <f>SUM(E40)</f>
        <v>104.9</v>
      </c>
    </row>
    <row r="40" spans="1:10" ht="56.25" x14ac:dyDescent="0.2">
      <c r="A40" s="2"/>
      <c r="B40" s="2" t="str">
        <f>$B$11</f>
        <v>Закупка товаров, работ и услуг для обеспечения государственных (муниципальных) нужд</v>
      </c>
      <c r="C40" s="65" t="s">
        <v>280</v>
      </c>
      <c r="D40" s="3">
        <v>200</v>
      </c>
      <c r="E40" s="69">
        <f>SUM('Приложение 7'!H102)</f>
        <v>104.9</v>
      </c>
    </row>
    <row r="41" spans="1:10" ht="18.75" x14ac:dyDescent="0.2">
      <c r="A41" s="2"/>
      <c r="B41" s="2" t="s">
        <v>146</v>
      </c>
      <c r="C41" s="65" t="s">
        <v>281</v>
      </c>
      <c r="D41" s="3"/>
      <c r="E41" s="69">
        <f>SUM(E42)</f>
        <v>329.4</v>
      </c>
    </row>
    <row r="42" spans="1:10" ht="56.25" x14ac:dyDescent="0.2">
      <c r="A42" s="2"/>
      <c r="B42" s="2" t="str">
        <f>$B$11</f>
        <v>Закупка товаров, работ и услуг для обеспечения государственных (муниципальных) нужд</v>
      </c>
      <c r="C42" s="65" t="s">
        <v>281</v>
      </c>
      <c r="D42" s="3">
        <v>200</v>
      </c>
      <c r="E42" s="69">
        <f>SUM('Приложение 7'!H104)</f>
        <v>329.4</v>
      </c>
    </row>
    <row r="43" spans="1:10" ht="37.5" x14ac:dyDescent="0.2">
      <c r="A43" s="2"/>
      <c r="B43" s="2" t="s">
        <v>147</v>
      </c>
      <c r="C43" s="65" t="s">
        <v>282</v>
      </c>
      <c r="D43" s="3"/>
      <c r="E43" s="69">
        <f>SUM(E44)</f>
        <v>25.6</v>
      </c>
    </row>
    <row r="44" spans="1:10" ht="56.25" x14ac:dyDescent="0.2">
      <c r="A44" s="2"/>
      <c r="B44" s="2" t="str">
        <f>$B$11</f>
        <v>Закупка товаров, работ и услуг для обеспечения государственных (муниципальных) нужд</v>
      </c>
      <c r="C44" s="65" t="s">
        <v>282</v>
      </c>
      <c r="D44" s="3">
        <v>200</v>
      </c>
      <c r="E44" s="69">
        <f>SUM('Приложение 7'!H106)</f>
        <v>25.6</v>
      </c>
    </row>
    <row r="45" spans="1:10" ht="37.5" x14ac:dyDescent="0.2">
      <c r="A45" s="126"/>
      <c r="B45" s="100" t="s">
        <v>379</v>
      </c>
      <c r="C45" s="65" t="s">
        <v>381</v>
      </c>
      <c r="D45" s="127"/>
      <c r="E45" s="128"/>
    </row>
    <row r="46" spans="1:10" ht="56.25" x14ac:dyDescent="0.2">
      <c r="A46" s="126"/>
      <c r="B46" s="100" t="str">
        <f>'Приложение 8'!$B$80</f>
        <v>Закупка товаров, работ и услуг для обеспечения государственных (муниципальных) нужд</v>
      </c>
      <c r="C46" s="65" t="s">
        <v>381</v>
      </c>
      <c r="D46" s="127">
        <v>200</v>
      </c>
      <c r="E46" s="128">
        <f>'Приложение 7'!H108</f>
        <v>129</v>
      </c>
    </row>
    <row r="47" spans="1:10" ht="93.75" x14ac:dyDescent="0.2">
      <c r="A47" s="6" t="s">
        <v>148</v>
      </c>
      <c r="B47" s="6" t="s">
        <v>132</v>
      </c>
      <c r="C47" s="64" t="s">
        <v>224</v>
      </c>
      <c r="D47" s="7"/>
      <c r="E47" s="70">
        <f>SUM(E48)</f>
        <v>236</v>
      </c>
    </row>
    <row r="48" spans="1:10" ht="37.5" x14ac:dyDescent="0.2">
      <c r="A48" s="2"/>
      <c r="B48" s="2" t="s">
        <v>129</v>
      </c>
      <c r="C48" s="65" t="s">
        <v>225</v>
      </c>
      <c r="D48" s="3"/>
      <c r="E48" s="69">
        <f>SUM(E49)</f>
        <v>236</v>
      </c>
    </row>
    <row r="49" spans="1:5" ht="56.25" x14ac:dyDescent="0.2">
      <c r="A49" s="2"/>
      <c r="B49" s="2" t="s">
        <v>93</v>
      </c>
      <c r="C49" s="65" t="s">
        <v>283</v>
      </c>
      <c r="D49" s="3"/>
      <c r="E49" s="69">
        <f>SUM(E50)</f>
        <v>236</v>
      </c>
    </row>
    <row r="50" spans="1:5" ht="56.25" x14ac:dyDescent="0.2">
      <c r="A50" s="2"/>
      <c r="B50" s="2" t="str">
        <f>$B$11</f>
        <v>Закупка товаров, работ и услуг для обеспечения государственных (муниципальных) нужд</v>
      </c>
      <c r="C50" s="65" t="s">
        <v>283</v>
      </c>
      <c r="D50" s="3">
        <v>200</v>
      </c>
      <c r="E50" s="69">
        <f>SUM('Приложение 7'!H158)</f>
        <v>236</v>
      </c>
    </row>
    <row r="51" spans="1:5" ht="56.25" x14ac:dyDescent="0.2">
      <c r="A51" s="6" t="s">
        <v>149</v>
      </c>
      <c r="B51" s="6" t="s">
        <v>150</v>
      </c>
      <c r="C51" s="64" t="s">
        <v>226</v>
      </c>
      <c r="D51" s="7"/>
      <c r="E51" s="70">
        <f>SUM(E52)</f>
        <v>30</v>
      </c>
    </row>
    <row r="52" spans="1:5" ht="37.5" x14ac:dyDescent="0.2">
      <c r="A52" s="2"/>
      <c r="B52" s="2" t="s">
        <v>129</v>
      </c>
      <c r="C52" s="65" t="s">
        <v>227</v>
      </c>
      <c r="D52" s="3"/>
      <c r="E52" s="69">
        <f>SUM(E53)</f>
        <v>30</v>
      </c>
    </row>
    <row r="53" spans="1:5" ht="37.5" x14ac:dyDescent="0.2">
      <c r="A53" s="2"/>
      <c r="B53" s="2" t="s">
        <v>87</v>
      </c>
      <c r="C53" s="65" t="s">
        <v>284</v>
      </c>
      <c r="D53" s="3"/>
      <c r="E53" s="69">
        <f>SUM(E54)</f>
        <v>30</v>
      </c>
    </row>
    <row r="54" spans="1:5" ht="55.5" customHeight="1" x14ac:dyDescent="0.2">
      <c r="A54" s="148"/>
      <c r="B54" s="148" t="str">
        <f>$B$11</f>
        <v>Закупка товаров, работ и услуг для обеспечения государственных (муниципальных) нужд</v>
      </c>
      <c r="C54" s="154" t="s">
        <v>284</v>
      </c>
      <c r="D54" s="149">
        <v>200</v>
      </c>
      <c r="E54" s="164">
        <f>SUM('Приложение 7'!H115)</f>
        <v>30</v>
      </c>
    </row>
    <row r="55" spans="1:5" ht="18.75" hidden="1" customHeight="1" x14ac:dyDescent="0.2">
      <c r="A55" s="148"/>
      <c r="B55" s="148"/>
      <c r="C55" s="155"/>
      <c r="D55" s="149"/>
      <c r="E55" s="165"/>
    </row>
    <row r="56" spans="1:5" ht="18.75" hidden="1" customHeight="1" x14ac:dyDescent="0.2">
      <c r="A56" s="148"/>
      <c r="B56" s="148"/>
      <c r="C56" s="155"/>
      <c r="D56" s="149"/>
      <c r="E56" s="165"/>
    </row>
    <row r="57" spans="1:5" hidden="1" x14ac:dyDescent="0.2">
      <c r="A57" s="148"/>
      <c r="B57" s="148"/>
      <c r="C57" s="156"/>
      <c r="D57" s="149"/>
      <c r="E57" s="166"/>
    </row>
    <row r="58" spans="1:5" ht="93.75" x14ac:dyDescent="0.2">
      <c r="A58" s="6" t="s">
        <v>151</v>
      </c>
      <c r="B58" s="6" t="s">
        <v>152</v>
      </c>
      <c r="C58" s="64" t="s">
        <v>228</v>
      </c>
      <c r="D58" s="7"/>
      <c r="E58" s="70">
        <f>SUM(E59)</f>
        <v>92.5</v>
      </c>
    </row>
    <row r="59" spans="1:5" ht="37.5" x14ac:dyDescent="0.2">
      <c r="A59" s="2"/>
      <c r="B59" s="2" t="s">
        <v>129</v>
      </c>
      <c r="C59" s="65" t="s">
        <v>229</v>
      </c>
      <c r="D59" s="3"/>
      <c r="E59" s="69">
        <f>SUM(E60)</f>
        <v>92.5</v>
      </c>
    </row>
    <row r="60" spans="1:5" ht="37.5" x14ac:dyDescent="0.2">
      <c r="A60" s="2"/>
      <c r="B60" s="2" t="s">
        <v>153</v>
      </c>
      <c r="C60" s="65" t="s">
        <v>230</v>
      </c>
      <c r="D60" s="3"/>
      <c r="E60" s="69">
        <f>SUM(E61)</f>
        <v>92.5</v>
      </c>
    </row>
    <row r="61" spans="1:5" ht="56.25" x14ac:dyDescent="0.2">
      <c r="A61" s="2"/>
      <c r="B61" s="2" t="str">
        <f>$B$11</f>
        <v>Закупка товаров, работ и услуг для обеспечения государственных (муниципальных) нужд</v>
      </c>
      <c r="C61" s="65" t="s">
        <v>230</v>
      </c>
      <c r="D61" s="3">
        <v>200</v>
      </c>
      <c r="E61" s="69">
        <f>SUM('Приложение 7'!H151)</f>
        <v>92.5</v>
      </c>
    </row>
    <row r="62" spans="1:5" ht="75" customHeight="1" x14ac:dyDescent="0.2">
      <c r="A62" s="160" t="s">
        <v>154</v>
      </c>
      <c r="B62" s="157" t="s">
        <v>165</v>
      </c>
      <c r="C62" s="163" t="s">
        <v>231</v>
      </c>
      <c r="D62" s="151"/>
      <c r="E62" s="152">
        <v>5</v>
      </c>
    </row>
    <row r="63" spans="1:5" ht="18.75" customHeight="1" x14ac:dyDescent="0.2">
      <c r="A63" s="161"/>
      <c r="B63" s="158"/>
      <c r="C63" s="163"/>
      <c r="D63" s="151"/>
      <c r="E63" s="152"/>
    </row>
    <row r="64" spans="1:5" ht="5.25" customHeight="1" x14ac:dyDescent="0.2">
      <c r="A64" s="161"/>
      <c r="B64" s="158"/>
      <c r="C64" s="163"/>
      <c r="D64" s="151"/>
      <c r="E64" s="152"/>
    </row>
    <row r="65" spans="1:7" hidden="1" x14ac:dyDescent="0.2">
      <c r="A65" s="162"/>
      <c r="B65" s="159"/>
      <c r="C65" s="163"/>
      <c r="D65" s="151"/>
      <c r="E65" s="152"/>
    </row>
    <row r="66" spans="1:7" ht="37.5" x14ac:dyDescent="0.2">
      <c r="A66" s="62"/>
      <c r="B66" s="63" t="s">
        <v>155</v>
      </c>
      <c r="C66" s="66" t="s">
        <v>232</v>
      </c>
      <c r="D66" s="61"/>
      <c r="E66" s="70">
        <f>SUM(E67)</f>
        <v>5</v>
      </c>
    </row>
    <row r="67" spans="1:7" ht="37.5" x14ac:dyDescent="0.2">
      <c r="A67" s="62"/>
      <c r="B67" s="63" t="s">
        <v>141</v>
      </c>
      <c r="C67" s="66" t="s">
        <v>233</v>
      </c>
      <c r="D67" s="61"/>
      <c r="E67" s="69">
        <v>5</v>
      </c>
    </row>
    <row r="68" spans="1:7" ht="56.25" x14ac:dyDescent="0.2">
      <c r="A68" s="62"/>
      <c r="B68" s="2" t="str">
        <f>$B$11</f>
        <v>Закупка товаров, работ и услуг для обеспечения государственных (муниципальных) нужд</v>
      </c>
      <c r="C68" s="66" t="s">
        <v>287</v>
      </c>
      <c r="D68" s="3">
        <v>200</v>
      </c>
      <c r="E68" s="69">
        <v>5</v>
      </c>
    </row>
    <row r="69" spans="1:7" ht="75" x14ac:dyDescent="0.2">
      <c r="A69" s="6" t="s">
        <v>156</v>
      </c>
      <c r="B69" s="6" t="s">
        <v>71</v>
      </c>
      <c r="C69" s="64" t="s">
        <v>234</v>
      </c>
      <c r="D69" s="7"/>
      <c r="E69" s="70">
        <f>'Приложение 7'!H23</f>
        <v>1082.7</v>
      </c>
    </row>
    <row r="70" spans="1:7" ht="18.75" x14ac:dyDescent="0.2">
      <c r="A70" s="2"/>
      <c r="B70" s="2" t="s">
        <v>72</v>
      </c>
      <c r="C70" s="65" t="s">
        <v>235</v>
      </c>
      <c r="D70" s="3"/>
      <c r="E70" s="69">
        <f>SUM(E71)</f>
        <v>1082.7</v>
      </c>
    </row>
    <row r="71" spans="1:7" ht="42.75" customHeight="1" x14ac:dyDescent="0.2">
      <c r="A71" s="148"/>
      <c r="B71" s="148" t="s">
        <v>73</v>
      </c>
      <c r="C71" s="154" t="s">
        <v>236</v>
      </c>
      <c r="D71" s="149"/>
      <c r="E71" s="150">
        <f>SUM(E75)</f>
        <v>1082.7</v>
      </c>
    </row>
    <row r="72" spans="1:7" ht="18.75" hidden="1" customHeight="1" x14ac:dyDescent="0.2">
      <c r="A72" s="148"/>
      <c r="B72" s="148"/>
      <c r="C72" s="155"/>
      <c r="D72" s="149"/>
      <c r="E72" s="150"/>
    </row>
    <row r="73" spans="1:7" ht="18.75" hidden="1" customHeight="1" x14ac:dyDescent="0.2">
      <c r="A73" s="148"/>
      <c r="B73" s="148"/>
      <c r="C73" s="155"/>
      <c r="D73" s="149"/>
      <c r="E73" s="150"/>
    </row>
    <row r="74" spans="1:7" hidden="1" x14ac:dyDescent="0.2">
      <c r="A74" s="148"/>
      <c r="B74" s="148"/>
      <c r="C74" s="156"/>
      <c r="D74" s="149"/>
      <c r="E74" s="150"/>
    </row>
    <row r="75" spans="1:7" ht="116.25" customHeight="1" x14ac:dyDescent="0.2">
      <c r="A75" s="2"/>
      <c r="B75" s="2" t="s">
        <v>143</v>
      </c>
      <c r="C75" s="65" t="s">
        <v>236</v>
      </c>
      <c r="D75" s="3">
        <v>100</v>
      </c>
      <c r="E75" s="69">
        <f>SUM('Приложение 7'!H23)</f>
        <v>1082.7</v>
      </c>
    </row>
    <row r="76" spans="1:7" ht="75" x14ac:dyDescent="0.2">
      <c r="A76" s="6" t="s">
        <v>157</v>
      </c>
      <c r="B76" s="6" t="s">
        <v>111</v>
      </c>
      <c r="C76" s="64" t="s">
        <v>237</v>
      </c>
      <c r="D76" s="7"/>
      <c r="E76" s="70">
        <f>E77</f>
        <v>7888.9</v>
      </c>
      <c r="G76" s="99"/>
    </row>
    <row r="77" spans="1:7" ht="75" x14ac:dyDescent="0.2">
      <c r="A77" s="2"/>
      <c r="B77" s="2" t="s">
        <v>112</v>
      </c>
      <c r="C77" s="65" t="s">
        <v>238</v>
      </c>
      <c r="D77" s="3"/>
      <c r="E77" s="69">
        <f>'Приложение 7'!H24+'Приложение 7'!H37+'Приложение 7'!H42+'Приложение 7'!H47+'Приложение 7'!H57+'Приложение 7'!H33</f>
        <v>7888.9</v>
      </c>
    </row>
    <row r="78" spans="1:7" ht="37.5" x14ac:dyDescent="0.2">
      <c r="A78" s="2"/>
      <c r="B78" s="2" t="s">
        <v>74</v>
      </c>
      <c r="C78" s="65" t="s">
        <v>239</v>
      </c>
      <c r="D78" s="3"/>
      <c r="E78" s="69">
        <f>E79</f>
        <v>2105.5</v>
      </c>
    </row>
    <row r="79" spans="1:7" ht="108.75" customHeight="1" x14ac:dyDescent="0.2">
      <c r="A79" s="2"/>
      <c r="B79" s="2" t="s">
        <v>143</v>
      </c>
      <c r="C79" s="65" t="s">
        <v>239</v>
      </c>
      <c r="D79" s="3">
        <v>100</v>
      </c>
      <c r="E79" s="69">
        <f>'Приложение 7'!H28</f>
        <v>2105.5</v>
      </c>
    </row>
    <row r="80" spans="1:7" ht="56.25" x14ac:dyDescent="0.2">
      <c r="A80" s="2"/>
      <c r="B80" s="2" t="str">
        <f>$B$11</f>
        <v>Закупка товаров, работ и услуг для обеспечения государственных (муниципальных) нужд</v>
      </c>
      <c r="C80" s="65" t="s">
        <v>239</v>
      </c>
      <c r="D80" s="3">
        <v>200</v>
      </c>
      <c r="E80" s="69">
        <f>'Приложение 7'!H29</f>
        <v>956.9</v>
      </c>
    </row>
    <row r="81" spans="1:5" ht="18.75" x14ac:dyDescent="0.2">
      <c r="A81" s="2"/>
      <c r="B81" s="2" t="str">
        <f>$B$18</f>
        <v xml:space="preserve">Иные бюджетные ассигнования </v>
      </c>
      <c r="C81" s="65" t="s">
        <v>239</v>
      </c>
      <c r="D81" s="3">
        <v>800</v>
      </c>
      <c r="E81" s="69">
        <f>SUM('Приложение 7'!H30)</f>
        <v>69</v>
      </c>
    </row>
    <row r="82" spans="1:5" ht="56.25" x14ac:dyDescent="0.2">
      <c r="A82" s="2"/>
      <c r="B82" s="2" t="s">
        <v>78</v>
      </c>
      <c r="C82" s="65" t="s">
        <v>240</v>
      </c>
      <c r="D82" s="3"/>
      <c r="E82" s="69">
        <f>SUM(E83:E86)</f>
        <v>4254.7</v>
      </c>
    </row>
    <row r="83" spans="1:5" ht="131.25" x14ac:dyDescent="0.2">
      <c r="A83" s="2"/>
      <c r="B83" s="2" t="s">
        <v>143</v>
      </c>
      <c r="C83" s="65" t="s">
        <v>240</v>
      </c>
      <c r="D83" s="3">
        <v>100</v>
      </c>
      <c r="E83" s="69">
        <f>SUM('Приложение 7'!H51)</f>
        <v>3078.6</v>
      </c>
    </row>
    <row r="84" spans="1:5" ht="57.75" customHeight="1" x14ac:dyDescent="0.2">
      <c r="A84" s="148"/>
      <c r="B84" s="148" t="str">
        <f>$B$11</f>
        <v>Закупка товаров, работ и услуг для обеспечения государственных (муниципальных) нужд</v>
      </c>
      <c r="C84" s="154" t="s">
        <v>240</v>
      </c>
      <c r="D84" s="149">
        <v>200</v>
      </c>
      <c r="E84" s="150">
        <f>'Приложение 7'!H52</f>
        <v>1153.4000000000001</v>
      </c>
    </row>
    <row r="85" spans="1:5" hidden="1" x14ac:dyDescent="0.2">
      <c r="A85" s="148"/>
      <c r="B85" s="148"/>
      <c r="C85" s="156"/>
      <c r="D85" s="149"/>
      <c r="E85" s="150"/>
    </row>
    <row r="86" spans="1:5" ht="18.75" x14ac:dyDescent="0.2">
      <c r="A86" s="2"/>
      <c r="B86" s="2" t="str">
        <f>$B$18</f>
        <v xml:space="preserve">Иные бюджетные ассигнования </v>
      </c>
      <c r="C86" s="65" t="s">
        <v>240</v>
      </c>
      <c r="D86" s="3">
        <v>800</v>
      </c>
      <c r="E86" s="69">
        <f>SUM('Приложение 7'!H53)</f>
        <v>22.7</v>
      </c>
    </row>
    <row r="87" spans="1:5" ht="56.25" x14ac:dyDescent="0.2">
      <c r="A87" s="2"/>
      <c r="B87" s="2" t="s">
        <v>28</v>
      </c>
      <c r="C87" s="65" t="s">
        <v>241</v>
      </c>
      <c r="D87" s="3"/>
      <c r="E87" s="69">
        <f>E88+E89</f>
        <v>221.70000000000002</v>
      </c>
    </row>
    <row r="88" spans="1:5" ht="117" customHeight="1" x14ac:dyDescent="0.2">
      <c r="A88" s="2"/>
      <c r="B88" s="2" t="s">
        <v>143</v>
      </c>
      <c r="C88" s="65" t="s">
        <v>241</v>
      </c>
      <c r="D88" s="3">
        <v>100</v>
      </c>
      <c r="E88" s="69">
        <f>SUM('Приложение 7'!H62)</f>
        <v>193.9</v>
      </c>
    </row>
    <row r="89" spans="1:5" ht="56.25" x14ac:dyDescent="0.2">
      <c r="A89" s="2"/>
      <c r="B89" s="2" t="str">
        <f>$B$11</f>
        <v>Закупка товаров, работ и услуг для обеспечения государственных (муниципальных) нужд</v>
      </c>
      <c r="C89" s="65" t="s">
        <v>241</v>
      </c>
      <c r="D89" s="3">
        <v>200</v>
      </c>
      <c r="E89" s="69">
        <f>'Приложение 7'!H63</f>
        <v>27.8</v>
      </c>
    </row>
    <row r="90" spans="1:5" ht="93.75" x14ac:dyDescent="0.2">
      <c r="A90" s="2"/>
      <c r="B90" s="2" t="s">
        <v>128</v>
      </c>
      <c r="C90" s="65" t="s">
        <v>242</v>
      </c>
      <c r="D90" s="3"/>
      <c r="E90" s="69">
        <f>SUM(E91)</f>
        <v>3.8</v>
      </c>
    </row>
    <row r="91" spans="1:5" ht="56.25" x14ac:dyDescent="0.2">
      <c r="A91" s="2"/>
      <c r="B91" s="2" t="str">
        <f>$B$11</f>
        <v>Закупка товаров, работ и услуг для обеспечения государственных (муниципальных) нужд</v>
      </c>
      <c r="C91" s="65" t="s">
        <v>242</v>
      </c>
      <c r="D91" s="3">
        <v>200</v>
      </c>
      <c r="E91" s="69">
        <f>SUM('Приложение 7'!H32)</f>
        <v>3.8</v>
      </c>
    </row>
    <row r="92" spans="1:5" ht="37.5" x14ac:dyDescent="0.2">
      <c r="A92" s="2"/>
      <c r="B92" s="93" t="s">
        <v>332</v>
      </c>
      <c r="C92" s="65" t="s">
        <v>238</v>
      </c>
      <c r="D92" s="3"/>
      <c r="E92" s="69">
        <v>19.3</v>
      </c>
    </row>
    <row r="93" spans="1:5" ht="75" x14ac:dyDescent="0.2">
      <c r="A93" s="2"/>
      <c r="B93" s="93" t="s">
        <v>334</v>
      </c>
      <c r="C93" s="65" t="s">
        <v>335</v>
      </c>
      <c r="D93" s="3"/>
      <c r="E93" s="69">
        <v>19.3</v>
      </c>
    </row>
    <row r="94" spans="1:5" ht="18.75" x14ac:dyDescent="0.2">
      <c r="A94" s="2"/>
      <c r="B94" s="42" t="s">
        <v>44</v>
      </c>
      <c r="C94" s="65" t="s">
        <v>336</v>
      </c>
      <c r="D94" s="3">
        <v>500</v>
      </c>
      <c r="E94" s="69">
        <v>19.3</v>
      </c>
    </row>
    <row r="95" spans="1:5" ht="37.5" x14ac:dyDescent="0.2">
      <c r="A95" s="97"/>
      <c r="B95" s="93" t="s">
        <v>296</v>
      </c>
      <c r="C95" s="98"/>
      <c r="D95" s="98"/>
      <c r="E95" s="96">
        <f>E96</f>
        <v>184</v>
      </c>
    </row>
    <row r="96" spans="1:5" ht="75" x14ac:dyDescent="0.2">
      <c r="A96" s="91"/>
      <c r="B96" s="93" t="s">
        <v>112</v>
      </c>
      <c r="C96" s="95" t="s">
        <v>237</v>
      </c>
      <c r="D96" s="91"/>
      <c r="E96" s="96">
        <f>E97</f>
        <v>184</v>
      </c>
    </row>
    <row r="97" spans="1:5" ht="18.75" x14ac:dyDescent="0.2">
      <c r="A97" s="91"/>
      <c r="B97" s="93" t="s">
        <v>297</v>
      </c>
      <c r="C97" s="95" t="s">
        <v>302</v>
      </c>
      <c r="D97" s="91"/>
      <c r="E97" s="96">
        <f>E98</f>
        <v>184</v>
      </c>
    </row>
    <row r="98" spans="1:5" ht="56.25" x14ac:dyDescent="0.2">
      <c r="A98" s="92"/>
      <c r="B98" s="93" t="s">
        <v>301</v>
      </c>
      <c r="C98" s="95" t="s">
        <v>303</v>
      </c>
      <c r="D98" s="91"/>
      <c r="E98" s="96">
        <f>E99</f>
        <v>184</v>
      </c>
    </row>
    <row r="99" spans="1:5" ht="56.25" x14ac:dyDescent="0.2">
      <c r="A99" s="91"/>
      <c r="B99" s="93" t="str">
        <f>$B$11</f>
        <v>Закупка товаров, работ и услуг для обеспечения государственных (муниципальных) нужд</v>
      </c>
      <c r="C99" s="95" t="s">
        <v>303</v>
      </c>
      <c r="D99" s="94">
        <v>800</v>
      </c>
      <c r="E99" s="96">
        <f>'Приложение 7'!H41</f>
        <v>184</v>
      </c>
    </row>
    <row r="100" spans="1:5" ht="37.5" x14ac:dyDescent="0.2">
      <c r="A100" s="2"/>
      <c r="B100" s="2" t="s">
        <v>76</v>
      </c>
      <c r="C100" s="65" t="s">
        <v>243</v>
      </c>
      <c r="D100" s="3"/>
      <c r="E100" s="69">
        <f>SUM(E101)</f>
        <v>20</v>
      </c>
    </row>
    <row r="101" spans="1:5" ht="56.25" x14ac:dyDescent="0.2">
      <c r="A101" s="2"/>
      <c r="B101" s="2" t="s">
        <v>113</v>
      </c>
      <c r="C101" s="65" t="s">
        <v>244</v>
      </c>
      <c r="D101" s="3"/>
      <c r="E101" s="69">
        <f>SUM(E102)</f>
        <v>20</v>
      </c>
    </row>
    <row r="102" spans="1:5" ht="18.75" x14ac:dyDescent="0.2">
      <c r="A102" s="2"/>
      <c r="B102" s="2" t="s">
        <v>310</v>
      </c>
      <c r="C102" s="65" t="s">
        <v>244</v>
      </c>
      <c r="D102" s="3">
        <v>800</v>
      </c>
      <c r="E102" s="69">
        <f>SUM('Приложение 7'!H46)</f>
        <v>20</v>
      </c>
    </row>
    <row r="103" spans="1:5" ht="56.25" x14ac:dyDescent="0.2">
      <c r="A103" s="2"/>
      <c r="B103" s="2" t="s">
        <v>159</v>
      </c>
      <c r="C103" s="65" t="s">
        <v>286</v>
      </c>
      <c r="D103" s="3"/>
      <c r="E103" s="69">
        <f>SUM(E104)</f>
        <v>54</v>
      </c>
    </row>
    <row r="104" spans="1:5" ht="37.5" x14ac:dyDescent="0.2">
      <c r="A104" s="2"/>
      <c r="B104" s="2" t="s">
        <v>117</v>
      </c>
      <c r="C104" s="65" t="s">
        <v>285</v>
      </c>
      <c r="D104" s="3"/>
      <c r="E104" s="69">
        <f>SUM(E105)</f>
        <v>54</v>
      </c>
    </row>
    <row r="105" spans="1:5" ht="56.25" x14ac:dyDescent="0.2">
      <c r="A105" s="2"/>
      <c r="B105" s="2" t="str">
        <f>$B$11</f>
        <v>Закупка товаров, работ и услуг для обеспечения государственных (муниципальных) нужд</v>
      </c>
      <c r="C105" s="65" t="s">
        <v>285</v>
      </c>
      <c r="D105" s="3">
        <v>300</v>
      </c>
      <c r="E105" s="69">
        <f>SUM('Приложение 7'!H56)</f>
        <v>54</v>
      </c>
    </row>
    <row r="106" spans="1:5" ht="37.5" x14ac:dyDescent="0.2">
      <c r="A106" s="6" t="s">
        <v>158</v>
      </c>
      <c r="B106" s="6" t="s">
        <v>80</v>
      </c>
      <c r="C106" s="64" t="s">
        <v>245</v>
      </c>
      <c r="D106" s="7"/>
      <c r="E106" s="70">
        <f>SUM(E107,)</f>
        <v>5</v>
      </c>
    </row>
    <row r="107" spans="1:5" ht="75" x14ac:dyDescent="0.2">
      <c r="A107" s="2"/>
      <c r="B107" s="2" t="s">
        <v>161</v>
      </c>
      <c r="C107" s="65" t="s">
        <v>246</v>
      </c>
      <c r="D107" s="3"/>
      <c r="E107" s="69">
        <v>5</v>
      </c>
    </row>
    <row r="108" spans="1:5" ht="75.75" customHeight="1" x14ac:dyDescent="0.2">
      <c r="A108" s="2"/>
      <c r="B108" s="2" t="s">
        <v>81</v>
      </c>
      <c r="C108" s="65" t="s">
        <v>247</v>
      </c>
      <c r="D108" s="3"/>
      <c r="E108" s="69">
        <f>SUM(E109)</f>
        <v>5</v>
      </c>
    </row>
    <row r="109" spans="1:5" ht="56.25" x14ac:dyDescent="0.2">
      <c r="A109" s="2"/>
      <c r="B109" s="2" t="str">
        <f>$B$11</f>
        <v>Закупка товаров, работ и услуг для обеспечения государственных (муниципальных) нужд</v>
      </c>
      <c r="C109" s="65" t="s">
        <v>247</v>
      </c>
      <c r="D109" s="3">
        <v>200</v>
      </c>
      <c r="E109" s="69">
        <v>5</v>
      </c>
    </row>
    <row r="110" spans="1:5" ht="37.5" x14ac:dyDescent="0.2">
      <c r="A110" s="6" t="s">
        <v>160</v>
      </c>
      <c r="B110" s="6" t="s">
        <v>89</v>
      </c>
      <c r="C110" s="64" t="s">
        <v>248</v>
      </c>
      <c r="D110" s="7"/>
      <c r="E110" s="70">
        <f>SUM(E111)</f>
        <v>280.39999999999998</v>
      </c>
    </row>
    <row r="111" spans="1:5" ht="37.5" x14ac:dyDescent="0.2">
      <c r="A111" s="6"/>
      <c r="B111" s="2" t="s">
        <v>140</v>
      </c>
      <c r="C111" s="65" t="s">
        <v>249</v>
      </c>
      <c r="D111" s="3"/>
      <c r="E111" s="69">
        <f>SUM(E112)</f>
        <v>280.39999999999998</v>
      </c>
    </row>
    <row r="112" spans="1:5" ht="37.5" x14ac:dyDescent="0.2">
      <c r="A112" s="6"/>
      <c r="B112" s="2" t="s">
        <v>123</v>
      </c>
      <c r="C112" s="65" t="s">
        <v>249</v>
      </c>
      <c r="D112" s="3">
        <v>300</v>
      </c>
      <c r="E112" s="69">
        <f>SUM('Приложение 7'!H144)</f>
        <v>280.39999999999998</v>
      </c>
    </row>
    <row r="113" spans="1:10" ht="75" x14ac:dyDescent="0.2">
      <c r="A113" s="6" t="s">
        <v>163</v>
      </c>
      <c r="B113" s="6" t="s">
        <v>121</v>
      </c>
      <c r="C113" s="64" t="s">
        <v>250</v>
      </c>
      <c r="D113" s="7"/>
      <c r="E113" s="70">
        <f>SUM(E114)</f>
        <v>14.8</v>
      </c>
    </row>
    <row r="114" spans="1:10" ht="56.25" x14ac:dyDescent="0.2">
      <c r="A114" s="62"/>
      <c r="B114" s="2" t="s">
        <v>122</v>
      </c>
      <c r="C114" s="65" t="s">
        <v>251</v>
      </c>
      <c r="D114" s="3"/>
      <c r="E114" s="69">
        <f>SUM(E115)</f>
        <v>14.8</v>
      </c>
    </row>
    <row r="115" spans="1:10" ht="75" x14ac:dyDescent="0.2">
      <c r="A115" s="2"/>
      <c r="B115" s="2" t="s">
        <v>164</v>
      </c>
      <c r="C115" s="65" t="s">
        <v>252</v>
      </c>
      <c r="D115" s="3"/>
      <c r="E115" s="69">
        <v>14.8</v>
      </c>
    </row>
    <row r="116" spans="1:10" ht="18.75" x14ac:dyDescent="0.2">
      <c r="A116" s="2"/>
      <c r="B116" s="2" t="s">
        <v>162</v>
      </c>
      <c r="C116" s="65" t="s">
        <v>252</v>
      </c>
      <c r="D116" s="3">
        <v>500</v>
      </c>
      <c r="E116" s="69">
        <f>SUM('Приложение 7'!H15)</f>
        <v>14.8</v>
      </c>
    </row>
    <row r="117" spans="1:10" ht="75" x14ac:dyDescent="0.2">
      <c r="A117" s="6" t="s">
        <v>353</v>
      </c>
      <c r="B117" s="6" t="s">
        <v>111</v>
      </c>
      <c r="C117" s="65" t="s">
        <v>237</v>
      </c>
      <c r="D117" s="3"/>
      <c r="E117" s="69">
        <v>1</v>
      </c>
    </row>
    <row r="118" spans="1:10" ht="18.75" x14ac:dyDescent="0.2">
      <c r="A118" s="6"/>
      <c r="B118" s="2" t="s">
        <v>346</v>
      </c>
      <c r="C118" s="65" t="s">
        <v>355</v>
      </c>
      <c r="D118" s="3"/>
      <c r="E118" s="69">
        <v>1</v>
      </c>
    </row>
    <row r="119" spans="1:10" ht="56.25" x14ac:dyDescent="0.2">
      <c r="A119" s="6"/>
      <c r="B119" s="2" t="s">
        <v>348</v>
      </c>
      <c r="C119" s="65" t="s">
        <v>354</v>
      </c>
      <c r="D119" s="3"/>
      <c r="E119" s="69">
        <v>1</v>
      </c>
    </row>
    <row r="120" spans="1:10" ht="18.75" x14ac:dyDescent="0.2">
      <c r="A120" s="62"/>
      <c r="B120" s="2" t="s">
        <v>350</v>
      </c>
      <c r="C120" s="65" t="s">
        <v>354</v>
      </c>
      <c r="D120" s="3">
        <v>700</v>
      </c>
      <c r="E120" s="69">
        <v>1</v>
      </c>
    </row>
    <row r="121" spans="1:10" hidden="1" x14ac:dyDescent="0.2"/>
    <row r="122" spans="1:10" s="59" customFormat="1" ht="51.75" customHeight="1" x14ac:dyDescent="0.3">
      <c r="A122" s="146" t="s">
        <v>260</v>
      </c>
      <c r="B122" s="146"/>
      <c r="C122" s="71"/>
      <c r="D122" s="147" t="s">
        <v>167</v>
      </c>
      <c r="E122" s="147"/>
      <c r="F122" s="10"/>
      <c r="G122" s="10"/>
      <c r="I122" s="10"/>
      <c r="J122" s="10"/>
    </row>
    <row r="123" spans="1:10" s="59" customFormat="1" ht="18.75" customHeight="1" x14ac:dyDescent="0.3">
      <c r="A123" s="146"/>
      <c r="B123" s="146"/>
      <c r="C123" s="71"/>
      <c r="D123" s="147"/>
      <c r="E123" s="147"/>
      <c r="F123" s="71"/>
      <c r="G123" s="71"/>
      <c r="H123" s="71"/>
      <c r="I123" s="10"/>
      <c r="J123" s="16"/>
    </row>
  </sheetData>
  <mergeCells count="30">
    <mergeCell ref="C1:E1"/>
    <mergeCell ref="A3:E3"/>
    <mergeCell ref="A4:E4"/>
    <mergeCell ref="A84:A85"/>
    <mergeCell ref="B84:B85"/>
    <mergeCell ref="D84:D85"/>
    <mergeCell ref="E84:E85"/>
    <mergeCell ref="C36:C38"/>
    <mergeCell ref="C84:C85"/>
    <mergeCell ref="C71:C74"/>
    <mergeCell ref="B62:B65"/>
    <mergeCell ref="A62:A65"/>
    <mergeCell ref="C54:C57"/>
    <mergeCell ref="C62:C65"/>
    <mergeCell ref="D54:D57"/>
    <mergeCell ref="E54:E57"/>
    <mergeCell ref="A122:B123"/>
    <mergeCell ref="D122:E123"/>
    <mergeCell ref="A36:A38"/>
    <mergeCell ref="B36:B38"/>
    <mergeCell ref="D36:D38"/>
    <mergeCell ref="E36:E38"/>
    <mergeCell ref="A54:A57"/>
    <mergeCell ref="B54:B57"/>
    <mergeCell ref="D62:D65"/>
    <mergeCell ref="E62:E65"/>
    <mergeCell ref="A71:A74"/>
    <mergeCell ref="B71:B74"/>
    <mergeCell ref="D71:D74"/>
    <mergeCell ref="E71:E74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16" workbookViewId="0">
      <selection activeCell="A27" sqref="A27"/>
    </sheetView>
  </sheetViews>
  <sheetFormatPr defaultRowHeight="18.75" x14ac:dyDescent="0.3"/>
  <cols>
    <col min="1" max="1" width="31.85546875" style="5" customWidth="1"/>
    <col min="2" max="2" width="28.28515625" style="5" customWidth="1"/>
    <col min="3" max="3" width="19.85546875" style="5" customWidth="1"/>
    <col min="4" max="4" width="19" style="5" customWidth="1"/>
    <col min="5" max="7" width="9.140625" style="5"/>
    <col min="8" max="16384" width="9.140625" style="38"/>
  </cols>
  <sheetData>
    <row r="1" spans="1:5" ht="153.75" customHeight="1" x14ac:dyDescent="0.3">
      <c r="C1" s="167" t="s">
        <v>386</v>
      </c>
      <c r="D1" s="167"/>
    </row>
    <row r="3" spans="1:5" ht="60.75" customHeight="1" x14ac:dyDescent="0.3">
      <c r="A3" s="168" t="s">
        <v>330</v>
      </c>
      <c r="B3" s="168"/>
      <c r="C3" s="168"/>
      <c r="D3" s="168"/>
    </row>
    <row r="4" spans="1:5" ht="24" customHeight="1" x14ac:dyDescent="0.3">
      <c r="D4" s="39" t="s">
        <v>109</v>
      </c>
    </row>
    <row r="5" spans="1:5" ht="132.75" customHeight="1" x14ac:dyDescent="0.3">
      <c r="A5" s="2" t="s">
        <v>33</v>
      </c>
      <c r="B5" s="148" t="s">
        <v>34</v>
      </c>
      <c r="C5" s="148"/>
      <c r="D5" s="126" t="s">
        <v>0</v>
      </c>
    </row>
    <row r="6" spans="1:5" ht="84" customHeight="1" x14ac:dyDescent="0.3">
      <c r="A6" s="122"/>
      <c r="B6" s="170" t="s">
        <v>356</v>
      </c>
      <c r="C6" s="170"/>
      <c r="D6" s="123">
        <f>D12+D11+D7</f>
        <v>3016.5000000000018</v>
      </c>
    </row>
    <row r="7" spans="1:5" ht="65.25" customHeight="1" x14ac:dyDescent="0.3">
      <c r="A7" s="124" t="s">
        <v>357</v>
      </c>
      <c r="B7" s="169" t="s">
        <v>342</v>
      </c>
      <c r="C7" s="169"/>
      <c r="D7" s="123">
        <v>251.7</v>
      </c>
      <c r="E7" s="120"/>
    </row>
    <row r="8" spans="1:5" ht="60.75" customHeight="1" x14ac:dyDescent="0.3">
      <c r="A8" s="124" t="s">
        <v>358</v>
      </c>
      <c r="B8" s="169" t="s">
        <v>359</v>
      </c>
      <c r="C8" s="169"/>
      <c r="D8" s="123">
        <v>265</v>
      </c>
    </row>
    <row r="9" spans="1:5" ht="96" customHeight="1" x14ac:dyDescent="0.3">
      <c r="A9" s="124" t="s">
        <v>360</v>
      </c>
      <c r="B9" s="169" t="s">
        <v>361</v>
      </c>
      <c r="C9" s="169"/>
      <c r="D9" s="123">
        <v>265</v>
      </c>
    </row>
    <row r="10" spans="1:5" ht="96" customHeight="1" x14ac:dyDescent="0.3">
      <c r="A10" s="124" t="s">
        <v>362</v>
      </c>
      <c r="B10" s="169" t="s">
        <v>343</v>
      </c>
      <c r="C10" s="169"/>
      <c r="D10" s="123">
        <v>-13.3</v>
      </c>
    </row>
    <row r="11" spans="1:5" ht="93" customHeight="1" x14ac:dyDescent="0.3">
      <c r="A11" s="124" t="s">
        <v>363</v>
      </c>
      <c r="B11" s="169" t="s">
        <v>364</v>
      </c>
      <c r="C11" s="169"/>
      <c r="D11" s="123">
        <v>-13.3</v>
      </c>
      <c r="E11" s="120"/>
    </row>
    <row r="12" spans="1:5" ht="36" customHeight="1" x14ac:dyDescent="0.3">
      <c r="A12" s="124" t="s">
        <v>365</v>
      </c>
      <c r="B12" s="169" t="s">
        <v>366</v>
      </c>
      <c r="C12" s="169"/>
      <c r="D12" s="123">
        <f>D20+D16</f>
        <v>2778.1000000000022</v>
      </c>
    </row>
    <row r="13" spans="1:5" ht="39" customHeight="1" x14ac:dyDescent="0.3">
      <c r="A13" s="124" t="s">
        <v>367</v>
      </c>
      <c r="B13" s="169" t="s">
        <v>368</v>
      </c>
      <c r="C13" s="169"/>
      <c r="D13" s="123">
        <f>D15</f>
        <v>-25957.1</v>
      </c>
    </row>
    <row r="14" spans="1:5" ht="36.75" customHeight="1" x14ac:dyDescent="0.3">
      <c r="A14" s="124" t="s">
        <v>369</v>
      </c>
      <c r="B14" s="169" t="s">
        <v>35</v>
      </c>
      <c r="C14" s="169"/>
      <c r="D14" s="123">
        <f>D15</f>
        <v>-25957.1</v>
      </c>
    </row>
    <row r="15" spans="1:5" ht="44.25" customHeight="1" x14ac:dyDescent="0.3">
      <c r="A15" s="124" t="s">
        <v>370</v>
      </c>
      <c r="B15" s="169" t="s">
        <v>36</v>
      </c>
      <c r="C15" s="169"/>
      <c r="D15" s="123">
        <f>D16</f>
        <v>-25957.1</v>
      </c>
    </row>
    <row r="16" spans="1:5" ht="39.75" customHeight="1" x14ac:dyDescent="0.3">
      <c r="A16" s="124" t="s">
        <v>371</v>
      </c>
      <c r="B16" s="169" t="s">
        <v>372</v>
      </c>
      <c r="C16" s="169"/>
      <c r="D16" s="123">
        <v>-25957.1</v>
      </c>
    </row>
    <row r="17" spans="1:6" ht="36.75" customHeight="1" x14ac:dyDescent="0.3">
      <c r="A17" s="124" t="s">
        <v>373</v>
      </c>
      <c r="B17" s="169" t="s">
        <v>374</v>
      </c>
      <c r="C17" s="169"/>
      <c r="D17" s="123">
        <f>D18</f>
        <v>28735.200000000001</v>
      </c>
      <c r="E17" s="129"/>
    </row>
    <row r="18" spans="1:6" ht="43.5" customHeight="1" x14ac:dyDescent="0.3">
      <c r="A18" s="124" t="s">
        <v>375</v>
      </c>
      <c r="B18" s="169" t="s">
        <v>37</v>
      </c>
      <c r="C18" s="169"/>
      <c r="D18" s="123">
        <f>D19</f>
        <v>28735.200000000001</v>
      </c>
      <c r="F18" s="129"/>
    </row>
    <row r="19" spans="1:6" ht="48" customHeight="1" x14ac:dyDescent="0.3">
      <c r="A19" s="124" t="s">
        <v>376</v>
      </c>
      <c r="B19" s="169" t="s">
        <v>38</v>
      </c>
      <c r="C19" s="169"/>
      <c r="D19" s="123">
        <f>D20</f>
        <v>28735.200000000001</v>
      </c>
    </row>
    <row r="20" spans="1:6" ht="39.75" customHeight="1" x14ac:dyDescent="0.3">
      <c r="A20" s="124" t="s">
        <v>377</v>
      </c>
      <c r="B20" s="169" t="s">
        <v>378</v>
      </c>
      <c r="C20" s="169"/>
      <c r="D20" s="125">
        <v>28735.200000000001</v>
      </c>
    </row>
    <row r="21" spans="1:6" ht="42" customHeight="1" x14ac:dyDescent="0.3">
      <c r="A21" s="29"/>
      <c r="B21" s="29"/>
      <c r="C21" s="37"/>
      <c r="D21" s="37"/>
    </row>
    <row r="22" spans="1:6" x14ac:dyDescent="0.3">
      <c r="A22" s="28"/>
      <c r="B22" s="28"/>
      <c r="D22" s="31"/>
    </row>
    <row r="23" spans="1:6" ht="42" customHeight="1" x14ac:dyDescent="0.3">
      <c r="A23" s="29" t="s">
        <v>258</v>
      </c>
      <c r="B23" s="29"/>
      <c r="C23" s="37"/>
      <c r="D23" s="37"/>
    </row>
    <row r="24" spans="1:6" x14ac:dyDescent="0.3">
      <c r="A24" s="121" t="s">
        <v>95</v>
      </c>
      <c r="D24" s="31" t="s">
        <v>167</v>
      </c>
    </row>
  </sheetData>
  <mergeCells count="18">
    <mergeCell ref="B20:C20"/>
    <mergeCell ref="B14:C14"/>
    <mergeCell ref="B12:C12"/>
    <mergeCell ref="B6:C6"/>
    <mergeCell ref="B7:C7"/>
    <mergeCell ref="B8:C8"/>
    <mergeCell ref="B9:C9"/>
    <mergeCell ref="B11:C11"/>
    <mergeCell ref="B10:C10"/>
    <mergeCell ref="B16:C16"/>
    <mergeCell ref="B17:C17"/>
    <mergeCell ref="B18:C18"/>
    <mergeCell ref="B19:C19"/>
    <mergeCell ref="C1:D1"/>
    <mergeCell ref="A3:D3"/>
    <mergeCell ref="B5:C5"/>
    <mergeCell ref="B13:C13"/>
    <mergeCell ref="B15:C15"/>
  </mergeCells>
  <phoneticPr fontId="5" type="noConversion"/>
  <pageMargins left="0.59055118110236227" right="0.39370078740157483" top="0.59055118110236227" bottom="0.59055118110236227" header="0.51181102362204722" footer="0.51181102362204722"/>
  <pageSetup paperSize="9" scale="95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6</vt:lpstr>
      <vt:lpstr>Приложение 7</vt:lpstr>
      <vt:lpstr>Приложение 8</vt:lpstr>
      <vt:lpstr>Приложение10</vt:lpstr>
      <vt:lpstr>'Приложение 7'!Область_печати</vt:lpstr>
    </vt:vector>
  </TitlesOfParts>
  <Company>Администрация Крупского с/п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 Крупского с/п</dc:creator>
  <cp:lastModifiedBy>Пользователь</cp:lastModifiedBy>
  <cp:lastPrinted>2019-08-26T09:50:03Z</cp:lastPrinted>
  <dcterms:created xsi:type="dcterms:W3CDTF">2009-02-04T05:21:53Z</dcterms:created>
  <dcterms:modified xsi:type="dcterms:W3CDTF">2019-10-22T22:34:00Z</dcterms:modified>
</cp:coreProperties>
</file>