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3275" windowHeight="9690" activeTab="0"/>
  </bookViews>
  <sheets>
    <sheet name="Приложение 6" sheetId="1" r:id="rId1"/>
    <sheet name="Приложение 7" sheetId="2" r:id="rId2"/>
    <sheet name="Приложение 8" sheetId="3" r:id="rId3"/>
    <sheet name="Приложение10" sheetId="4" r:id="rId4"/>
  </sheets>
  <externalReferences>
    <externalReference r:id="rId7"/>
    <externalReference r:id="rId8"/>
  </externalReferences>
  <definedNames>
    <definedName name="_Hlk403052338" localSheetId="2">'Приложение 8'!#REF!</definedName>
    <definedName name="_xlnm.Print_Area" localSheetId="1">'Приложение 7'!$A$1:$I$164</definedName>
  </definedNames>
  <calcPr fullCalcOnLoad="1"/>
</workbook>
</file>

<file path=xl/sharedStrings.xml><?xml version="1.0" encoding="utf-8"?>
<sst xmlns="http://schemas.openxmlformats.org/spreadsheetml/2006/main" count="1002" uniqueCount="373">
  <si>
    <t>Сумма</t>
  </si>
  <si>
    <t>Рз</t>
  </si>
  <si>
    <t>ПР</t>
  </si>
  <si>
    <t>Наименование показателя</t>
  </si>
  <si>
    <t xml:space="preserve">Всего расходов:
   в том числе: </t>
  </si>
  <si>
    <t>1.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</si>
  <si>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</si>
  <si>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</si>
  <si>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</si>
  <si>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2. Национальная оборона</t>
  </si>
  <si>
    <t>Мобилизационная и вневойсковая подготовка</t>
  </si>
  <si>
    <t>Благоустройство</t>
  </si>
  <si>
    <t>Культура</t>
  </si>
  <si>
    <t>Периодическая печать и издательства</t>
  </si>
  <si>
    <t>01</t>
  </si>
  <si>
    <t>00</t>
  </si>
  <si>
    <t>02</t>
  </si>
  <si>
    <t>04</t>
  </si>
  <si>
    <t>07</t>
  </si>
  <si>
    <t>12</t>
  </si>
  <si>
    <t>03</t>
  </si>
  <si>
    <t>09</t>
  </si>
  <si>
    <t>05</t>
  </si>
  <si>
    <t>08</t>
  </si>
  <si>
    <t>тыс.рублей</t>
  </si>
  <si>
    <t>ЦСР</t>
  </si>
  <si>
    <t>ВР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</si>
  <si>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</si>
  <si>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</si>
  <si>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</si>
  <si>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Жилищно-коммунальное хозяйство</t>
  </si>
  <si>
    <t>Образование</t>
  </si>
  <si>
    <t>Код</t>
  </si>
  <si>
    <t>Наименование кода администратора группы, подгруппы, статьи, подстатьи элемента, программы (подпрограммы, кода экономической классификации источников внутреннего финансирования дефицита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</si>
  <si>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</si>
  <si>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</si>
  <si>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</si>
  <si>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</si>
  <si>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</si>
  <si>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</si>
  <si>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</si>
  <si>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</si>
  <si>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Национальная оборона</t>
  </si>
  <si>
    <t>Физическая культура и спорт</t>
  </si>
  <si>
    <t>11</t>
  </si>
  <si>
    <t>Физическая культура</t>
  </si>
  <si>
    <t>13</t>
  </si>
  <si>
    <t>Социальная политика</t>
  </si>
  <si>
    <t>10</t>
  </si>
  <si>
    <t>Средства массовой информации</t>
  </si>
  <si>
    <t>3. Национальная безопасность и правоохранительная деятельность</t>
  </si>
  <si>
    <t>120</t>
  </si>
  <si>
    <t>240</t>
  </si>
  <si>
    <t>Иные закупки товаров, работ и услуг для государственных (муниципальных) нужд</t>
  </si>
  <si>
    <t>870</t>
  </si>
  <si>
    <t>850</t>
  </si>
  <si>
    <t>4. Национальная экономика</t>
  </si>
  <si>
    <t>5. Жилищно-коммунальное хозяйство</t>
  </si>
  <si>
    <t>6. Образование</t>
  </si>
  <si>
    <t>7. Культура, кинематография</t>
  </si>
  <si>
    <t>8. Социальная политика</t>
  </si>
  <si>
    <t>9. Физическая культура и спорт</t>
  </si>
  <si>
    <t>10. Средства массовой информации</t>
  </si>
  <si>
    <t>№ п/п</t>
  </si>
  <si>
    <t>наименование</t>
  </si>
  <si>
    <t>вед</t>
  </si>
  <si>
    <t>РЗ</t>
  </si>
  <si>
    <t>2012 год первон.</t>
  </si>
  <si>
    <t>РАСХОДЫ всего</t>
  </si>
  <si>
    <t xml:space="preserve">  в том числе:</t>
  </si>
  <si>
    <t>1.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</si>
  <si>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</si>
  <si>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</si>
  <si>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>Обеспечение деятельности высшего органа исполнительной власти муниципального образования Выселковский район</t>
  </si>
  <si>
    <t>Глава муниципального образования</t>
  </si>
  <si>
    <t>Расходы на обеспечение функций органов местного самоуправления</t>
  </si>
  <si>
    <t>Расходы на обеспечение функций  органов местного самоуправления</t>
  </si>
  <si>
    <t>Финансовое обеспечение непредвиденных расходов</t>
  </si>
  <si>
    <t xml:space="preserve">Другие общегосударственные вопросы </t>
  </si>
  <si>
    <t>Расходы на обеспечение деятельности (оказание услуг) муниципальных учреждений</t>
  </si>
  <si>
    <t xml:space="preserve">Мобилизационная и вневойсковая  подготовка </t>
  </si>
  <si>
    <t>Обеспечение безопасности населения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</si>
  <si>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</si>
  <si>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Дорожное хозяйство (дорожные фонды)</t>
  </si>
  <si>
    <t>Создание условий для массового отдыха жителей поселения</t>
  </si>
  <si>
    <t>60 0 2015</t>
  </si>
  <si>
    <t>Организация сбора и вывоза бытовых отходов и мусора на территории поселения</t>
  </si>
  <si>
    <t>Организация ритуальных услуг и содержание мест захоронения</t>
  </si>
  <si>
    <t>Мероприятия по работе с детьми и молодежью</t>
  </si>
  <si>
    <t>66 2 0059</t>
  </si>
  <si>
    <t>Социальная поддержка граждан</t>
  </si>
  <si>
    <t xml:space="preserve">Физическая культура </t>
  </si>
  <si>
    <t>Мероприятия по развитию физической культуры и спорта</t>
  </si>
  <si>
    <t>Информационное обеспечение деятельности органов местного самоуправления</t>
  </si>
  <si>
    <t xml:space="preserve">Мероприятия по информированию населения о деятельности органов местного самоуправления </t>
  </si>
  <si>
    <t>сумма</t>
  </si>
  <si>
    <t>Выселковского района</t>
  </si>
  <si>
    <t>Закупка товаров, работ и услуг для государственных (муниципальных) нужд</t>
  </si>
  <si>
    <t>200</t>
  </si>
  <si>
    <t>110</t>
  </si>
  <si>
    <t>Коммунальное хозяйство</t>
  </si>
  <si>
    <t>Поддержка коммунального хозяйства</t>
  </si>
  <si>
    <t>Мероприятия по содержанию и развитию коммунального хозяйства</t>
  </si>
  <si>
    <t>Предоставление субсидий бюджетным, автономным учреждениям и иным некоммерческим организациям</t>
  </si>
  <si>
    <t>600</t>
  </si>
  <si>
    <t>Другие мероприятия в области культуры</t>
  </si>
  <si>
    <t>66 3 0000</t>
  </si>
  <si>
    <t>Мероприятия по охране и содержанию памятников культуры</t>
  </si>
  <si>
    <t>66 3 2021</t>
  </si>
  <si>
    <t>263</t>
  </si>
  <si>
    <t>тыс. руб.</t>
  </si>
  <si>
    <t>Администрация муниципального образования Новобейсугское сельское поселение</t>
  </si>
  <si>
    <t>Обеспечение деятельности администрации муниципального образования Новобейсугское сельское поселение</t>
  </si>
  <si>
    <t>Обеспечение функционирования администрации муниципального образования Новобейсугское сельское поселение</t>
  </si>
  <si>
    <t>Резервный фонд администрации муниципального образования Новобейсугского сельское поселение</t>
  </si>
  <si>
    <t>06</t>
  </si>
  <si>
    <t>2.</t>
  </si>
  <si>
    <t>Реализация муниципальных функций связаных с муниципальным управлением</t>
  </si>
  <si>
    <t>Прочие обязательства муниципального образования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</si>
  <si>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</si>
  <si>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</si>
  <si>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Совет Новобейсугского сельского поселения Выселковского района</t>
  </si>
  <si>
    <t>Обеспечение деятельности контрольно-счетной палаты муниципального образования Выселковский район</t>
  </si>
  <si>
    <t>Контрольно-счетная палата муниципального образования Выселковский район</t>
  </si>
  <si>
    <t>500</t>
  </si>
  <si>
    <t>100</t>
  </si>
  <si>
    <t>800</t>
  </si>
  <si>
    <t>300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</si>
  <si>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</si>
  <si>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Отдельные мероприятия муниципальной программы</t>
  </si>
  <si>
    <t>Муниципальная программа «Развитие культуры Новобейсугского сельского поселения Выселковского района»</t>
  </si>
  <si>
    <t>Муниципальная программа «Развитие физической культуры и спорта на территории  Новобейсугского сельского поселения Выселковского района»</t>
  </si>
  <si>
    <t>Муниципальная программа «Информационное обслуживание деятельности администрации и Совета Новобейсугского сельского поселения Выселковского района»</t>
  </si>
  <si>
    <t>Муниципальная программа «Содержание и развитие муниципального хозяйства Новобейсугского сельского поселения Выселковского района»</t>
  </si>
  <si>
    <t>Муниципальная программа «Содержание и развитие Новобейсугского сельского поселения Выселковского района в сфере благоустройства»</t>
  </si>
  <si>
    <t>Муниципальная программа «Молодежь Новобейсугского сельского поселения Выселковского района»</t>
  </si>
  <si>
    <t>Организация библиотечного обслуживания населения</t>
  </si>
  <si>
    <t>Организация досуга и культуры</t>
  </si>
  <si>
    <t>Дополнительное материальное обеспечение</t>
  </si>
  <si>
    <t>Обеспечение первичных мер пожарной безопасности</t>
  </si>
  <si>
    <t>ВСЕГО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</si>
  <si>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</si>
  <si>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муниципальных учреждений</t>
  </si>
  <si>
    <t>Организация сбора и вывоза мусора</t>
  </si>
  <si>
    <t>Организация и содержание мест захоронения</t>
  </si>
  <si>
    <t>4.</t>
  </si>
  <si>
    <t>5.</t>
  </si>
  <si>
    <t>Муниципальная программа «Молодежь Новобейсугского поселения Выселковского района»</t>
  </si>
  <si>
    <t>6.</t>
  </si>
  <si>
    <t>Муниципальная программа «Развитие физической культуры и спорта на территории Новобейсугского сельского поселения Выселковского района»</t>
  </si>
  <si>
    <t>7.</t>
  </si>
  <si>
    <t>8.</t>
  </si>
  <si>
    <t>9.</t>
  </si>
  <si>
    <t>10.</t>
  </si>
  <si>
    <t>Реализация муниципальных функций, связанных с муниципальным управлением</t>
  </si>
  <si>
    <t>11.</t>
  </si>
  <si>
    <t xml:space="preserve"> Предупреждение и ликвидация последствий чрезвычайных ситуаций и стихийных бедствий природного и техногенного характера</t>
  </si>
  <si>
    <t xml:space="preserve">Межбюджетные трансферты </t>
  </si>
  <si>
    <t>12.</t>
  </si>
  <si>
    <t>Межбюджетные трансферты на выполнение полномочий  по осуществлению внешнего финансового контроля</t>
  </si>
  <si>
    <r>
      <t xml:space="preserve"> </t>
    </r>
    <r>
      <rPr>
        <b/>
        <sz val="14"/>
        <color indexed="8"/>
        <rFont val="Times New Roman"/>
        <family val="1"/>
      </rPr>
      <t>Муниципальная программа «Обеспечение пожарной безопасности  Новобейсугского сельского поселения Выселковского района»</t>
    </r>
  </si>
  <si>
    <t>3.</t>
  </si>
  <si>
    <t>В.В. Василенко</t>
  </si>
  <si>
    <t>68 0 00 00000</t>
  </si>
  <si>
    <t>68 2 00 00000</t>
  </si>
  <si>
    <t>68 2 00 20010</t>
  </si>
  <si>
    <t>50 0 00 00000</t>
  </si>
  <si>
    <t>50 1 00 00000</t>
  </si>
  <si>
    <t>50 1 00 00190</t>
  </si>
  <si>
    <t>51 0 00 00000</t>
  </si>
  <si>
    <t>51 1 00 00000</t>
  </si>
  <si>
    <t>51 1 00 00190</t>
  </si>
  <si>
    <t>51 1 00 60190</t>
  </si>
  <si>
    <t>51 2 00 00000</t>
  </si>
  <si>
    <t>51 2 00 20490</t>
  </si>
  <si>
    <t>51 1 00 00590</t>
  </si>
  <si>
    <t>51 4 00 00000</t>
  </si>
  <si>
    <t>51 4 00 20040</t>
  </si>
  <si>
    <t>51 1 00 51180</t>
  </si>
  <si>
    <t>52 0 00 00000</t>
  </si>
  <si>
    <t>52 1 00 00000</t>
  </si>
  <si>
    <t>52 1 00 20070</t>
  </si>
  <si>
    <t>07 0 00 00000</t>
  </si>
  <si>
    <t>07 1 00 00000</t>
  </si>
  <si>
    <t>07 1 00 20100</t>
  </si>
  <si>
    <t>02 0 00 00000</t>
  </si>
  <si>
    <t>02 1 00 00000</t>
  </si>
  <si>
    <t>03 0 00 00000</t>
  </si>
  <si>
    <t>03 1 00 00000</t>
  </si>
  <si>
    <t>05 0 00 00000</t>
  </si>
  <si>
    <t>05 1 00 00000</t>
  </si>
  <si>
    <t>01 0 00 00000</t>
  </si>
  <si>
    <t>01 1 00 00000</t>
  </si>
  <si>
    <t>Совершенствование культурно-досуговой  деятельности Новобейсугского сельского поселения Выселковского района</t>
  </si>
  <si>
    <t>01 1 01 00000</t>
  </si>
  <si>
    <t>01 1 01 00590</t>
  </si>
  <si>
    <t>01 2 00 00000</t>
  </si>
  <si>
    <t>Функционирование и развитие библиотечной деятельности</t>
  </si>
  <si>
    <t>Обеспечение сохранности памятников культурного наследия</t>
  </si>
  <si>
    <t>64 0 00 00000</t>
  </si>
  <si>
    <t>64 1 00 20220</t>
  </si>
  <si>
    <t>Доплата к пенсии муниципальным служащим</t>
  </si>
  <si>
    <t>64 1 00 00000</t>
  </si>
  <si>
    <t>06 0 00 00000</t>
  </si>
  <si>
    <t>06 1 00 00000</t>
  </si>
  <si>
    <t>04 0 00 00000</t>
  </si>
  <si>
    <t>04 1 00 00000</t>
  </si>
  <si>
    <t>0100000000</t>
  </si>
  <si>
    <t>0110000000</t>
  </si>
  <si>
    <t>0110100000</t>
  </si>
  <si>
    <t>0110100590</t>
  </si>
  <si>
    <t>01 3 00 00000</t>
  </si>
  <si>
    <t>0120000000</t>
  </si>
  <si>
    <t>0130000000</t>
  </si>
  <si>
    <t>0200000000</t>
  </si>
  <si>
    <t>0210000000</t>
  </si>
  <si>
    <t>0300000000</t>
  </si>
  <si>
    <t>0310000000</t>
  </si>
  <si>
    <t>0400000000</t>
  </si>
  <si>
    <t>0410000000</t>
  </si>
  <si>
    <t>0500000000</t>
  </si>
  <si>
    <t>0510000000</t>
  </si>
  <si>
    <t>0600000000</t>
  </si>
  <si>
    <t>0610000000</t>
  </si>
  <si>
    <t xml:space="preserve">   0700000000</t>
  </si>
  <si>
    <t xml:space="preserve">    0710000000</t>
  </si>
  <si>
    <t xml:space="preserve">    0710020100</t>
  </si>
  <si>
    <t>5000000000</t>
  </si>
  <si>
    <t>5010000000</t>
  </si>
  <si>
    <t>5010000190</t>
  </si>
  <si>
    <t>5100000000</t>
  </si>
  <si>
    <t>5110000000</t>
  </si>
  <si>
    <t>5110000190</t>
  </si>
  <si>
    <t>5110000590</t>
  </si>
  <si>
    <t>5110051180</t>
  </si>
  <si>
    <t>5110060190</t>
  </si>
  <si>
    <t>5120000000</t>
  </si>
  <si>
    <t>5120020490</t>
  </si>
  <si>
    <t>5200000000</t>
  </si>
  <si>
    <t>5210000000</t>
  </si>
  <si>
    <t>5210020070</t>
  </si>
  <si>
    <t>6400000000</t>
  </si>
  <si>
    <t>6410020220</t>
  </si>
  <si>
    <t>6800000000</t>
  </si>
  <si>
    <t>6820000000</t>
  </si>
  <si>
    <t>6820020010</t>
  </si>
  <si>
    <t>Национальная экономика</t>
  </si>
  <si>
    <t xml:space="preserve">Мероприятия по текущему, капитальному ремонту автомобильных дорог и  их содержанию   </t>
  </si>
  <si>
    <t>Глава Новобейсугского сельского поселения</t>
  </si>
  <si>
    <t>Глава  Новобейсугского сельского поселения</t>
  </si>
  <si>
    <t>Глава Новобейсугского сельского поселения Выселковского района</t>
  </si>
  <si>
    <t>02 1 01 20110</t>
  </si>
  <si>
    <t>0210120110</t>
  </si>
  <si>
    <t>02 1 02 20140</t>
  </si>
  <si>
    <t>03 1 01 20160</t>
  </si>
  <si>
    <t>03 1 01 20180</t>
  </si>
  <si>
    <t>03 1 01 20190</t>
  </si>
  <si>
    <t>05 1 01 20200</t>
  </si>
  <si>
    <t>01 2 01 00000</t>
  </si>
  <si>
    <t>01 2 01 00590</t>
  </si>
  <si>
    <t>01 3 01 00000</t>
  </si>
  <si>
    <t>01 3 01 20210</t>
  </si>
  <si>
    <t>04 1 01 20260</t>
  </si>
  <si>
    <t>0120100590</t>
  </si>
  <si>
    <t>0120100000</t>
  </si>
  <si>
    <t>0130120210</t>
  </si>
  <si>
    <t>013010000</t>
  </si>
  <si>
    <t>0210220140</t>
  </si>
  <si>
    <t>0310120160</t>
  </si>
  <si>
    <t>0310120180</t>
  </si>
  <si>
    <t>0310120190</t>
  </si>
  <si>
    <t>0410120260</t>
  </si>
  <si>
    <t>0510120200</t>
  </si>
  <si>
    <t>5140020040</t>
  </si>
  <si>
    <t>5140000000</t>
  </si>
  <si>
    <t>Создание условий для массового отдыха жителей  поселения и обустройство мест массового отдыха</t>
  </si>
  <si>
    <t xml:space="preserve">  0710020100</t>
  </si>
  <si>
    <t>Обеспечение деятельности высшего органа исполнительной власти муниципального образования Новобейсугское сельское поселение</t>
  </si>
  <si>
    <t xml:space="preserve">Молодежная политика </t>
  </si>
  <si>
    <t>Другие мероприятия в области национальной безопасности и правоохранительной деятельности</t>
  </si>
  <si>
    <t>Молодежная политика</t>
  </si>
  <si>
    <t>06 1 01 20250</t>
  </si>
  <si>
    <t>Культура, кинематография</t>
  </si>
  <si>
    <t xml:space="preserve">Обеспечение деятельности финансовых, налоговых и таможенных органов 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</si>
  <si>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</si>
  <si>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</si>
  <si>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</si>
  <si>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ор-ганами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</si>
  <si>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</si>
  <si>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Источники внутреннего финансирования дефицита бюджетов - всего</t>
  </si>
  <si>
    <t>Изменение  остатков средств на счетах по учету средств бюджета</t>
  </si>
  <si>
    <t>07 1 00 20110</t>
  </si>
  <si>
    <t>Озеленение</t>
  </si>
  <si>
    <t>03 1 01 20170</t>
  </si>
  <si>
    <t>Оснащение автономными пожарными извещетелями жилые помещения</t>
  </si>
  <si>
    <t>Услуги по благоустройству</t>
  </si>
  <si>
    <t>0310120170</t>
  </si>
  <si>
    <t xml:space="preserve">  0710020110</t>
  </si>
  <si>
    <t>02 1 01 S2440</t>
  </si>
  <si>
    <t>02101S2440</t>
  </si>
  <si>
    <t>Реализация мероприятий подпрограммы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</t>
  </si>
  <si>
    <t>Межбюджетные трансферты</t>
  </si>
  <si>
    <t>Межбюджетные трансферты на выполнение полномочий по осуществлению внешнего финансового контроля</t>
  </si>
  <si>
    <t>0610120250</t>
  </si>
  <si>
    <t xml:space="preserve">      Распределение бюджетных ассигнований по разделам и подразделам классификации расходов бюджета Новобейсугского сельского поселения Выселковского района на 2021 год</t>
  </si>
  <si>
    <t xml:space="preserve">Ведомственная структура расходов бюджета Новобейсугского сельского поселения Выселковского района на 2021 год </t>
  </si>
  <si>
    <t>Проведение выборов и референдумов</t>
  </si>
  <si>
    <t>51 9 00 00000</t>
  </si>
  <si>
    <t xml:space="preserve">01 </t>
  </si>
  <si>
    <t>51 9 00 20280</t>
  </si>
  <si>
    <t>03 1 01 20210</t>
  </si>
  <si>
    <t>Распределение бюджетных ассигнований 
по целевым статьям (муниципальным программам 
Новобейсугского сельского поселения Выселковского района 
и непрограммным направлениям деятельности), группам 
видов расходов классификации расходов бюджета Новобейсугского сельского поселения Выселковского района
на 2021 год</t>
  </si>
  <si>
    <t>Обеспечение проведение выборов и референдумов</t>
  </si>
  <si>
    <t>5190000000</t>
  </si>
  <si>
    <t>5190020280</t>
  </si>
  <si>
    <t>Источники  внутреннего финансирования дефицита Новобейсугского сельского поселения Выселковского района, перечень статей и видов источников финансирования дефицита бюджета на 2021 год</t>
  </si>
  <si>
    <t>Проведение выборов главы муниципального образования</t>
  </si>
  <si>
    <t>Защита населения и территории от чрезвычайных ситуаций природного и техногенного характера, пожарная безопасность</t>
  </si>
  <si>
    <t>0310120210</t>
  </si>
  <si>
    <r>
      <t>Муниципальная программа «Обеспечение пожарной безопасности Новобейсугского сельского поселения Выселковского района</t>
    </r>
    <r>
      <rPr>
        <sz val="12"/>
        <rFont val="Times New Roman"/>
        <family val="1"/>
      </rPr>
      <t>»</t>
    </r>
  </si>
  <si>
    <t>Дорожное хозяйство Новобейсугского сельского поселения Выселковского района</t>
  </si>
  <si>
    <t>02 1 01 00000</t>
  </si>
  <si>
    <t>Комплексное и устойчивое развитие дорожного хозяйства</t>
  </si>
  <si>
    <t>02 1 02 00000</t>
  </si>
  <si>
    <t>Мероприятия в сфере водоснабжения на территории Новобейсугского сельского поселения Выселковского района</t>
  </si>
  <si>
    <t xml:space="preserve">Благоустройство территории Новобейсугского селького поселения Выселковского района </t>
  </si>
  <si>
    <t>03 1 01 00000</t>
  </si>
  <si>
    <t>Развитие молодежной политики в Новобейсугском сельском поселении Выселковского района</t>
  </si>
  <si>
    <t>Повышение эффективности деятельности по реализации молодежной политики</t>
  </si>
  <si>
    <t>05 1 01 00000</t>
  </si>
  <si>
    <t>06 1 01 00000</t>
  </si>
  <si>
    <t>Развитие физической культуры и спорта в Новобейсугском сельском поселении Выселковского района</t>
  </si>
  <si>
    <t>04 1 01 00000</t>
  </si>
  <si>
    <t>Мероприятия по обеспечению доступности информации</t>
  </si>
  <si>
    <t>0210100000</t>
  </si>
  <si>
    <t>0210200000</t>
  </si>
  <si>
    <t>0310100000</t>
  </si>
  <si>
    <t>0410100000</t>
  </si>
  <si>
    <t>0510100000</t>
  </si>
  <si>
    <t>0610100000</t>
  </si>
  <si>
    <t>6410000000</t>
  </si>
  <si>
    <t>992 010 03000 00 0000 000</t>
  </si>
  <si>
    <t>992 010 30000 00 0000 700</t>
  </si>
  <si>
    <t>992 010 30000 00 0000 710</t>
  </si>
  <si>
    <t>992 010 50000 00 0000 000</t>
  </si>
  <si>
    <t>992 010 50000 00 0000 500</t>
  </si>
  <si>
    <t>992 010 50200 00 0000 500</t>
  </si>
  <si>
    <t>992 010 50201 00 0000 510</t>
  </si>
  <si>
    <t>992 010 50201 10 0000 510</t>
  </si>
  <si>
    <t>992 010 50000 00 0000 600</t>
  </si>
  <si>
    <t>992 010 50200 00 0000 600</t>
  </si>
  <si>
    <t>992 010 50201 00 0000 610</t>
  </si>
  <si>
    <t>992 010 50201 10 0000 610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</si>
  <si>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</si>
  <si>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</si>
  <si>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</si>
  <si>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</si>
  <si>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</si>
  <si>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</t>
  </si>
  <si>
    <t>51 8 00 00000</t>
  </si>
  <si>
    <t>Процентные платежи по муниципальному долгу муниципального образования</t>
  </si>
  <si>
    <t>51 8 00 20270</t>
  </si>
  <si>
    <t>Обслуживание муниципального долга</t>
  </si>
  <si>
    <t>700</t>
  </si>
  <si>
    <r>
      <rPr>
        <b/>
        <sz val="14"/>
        <rFont val="Times New Roman"/>
        <family val="1"/>
      </rPr>
      <t>13</t>
    </r>
    <r>
      <rPr>
        <b/>
        <sz val="14"/>
        <rFont val="Arial Cyr"/>
        <family val="0"/>
      </rPr>
      <t>.</t>
    </r>
  </si>
  <si>
    <t>5180000000</t>
  </si>
  <si>
    <t>5180020270</t>
  </si>
  <si>
    <t>11. Обслуживание государственного и муниципального долга</t>
  </si>
  <si>
    <t>Глава Новобейсугского                                          сельского поселения                                 Выселковского района</t>
  </si>
  <si>
    <t>ПРИЛОЖЕНИЕ №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к решению 19 сессии 4 созыва Совета Новобейсугского сельского поселения Выселковского района 
от 22.06.2021 года № 5-92</t>
  </si>
  <si>
    <t>ПРИЛОЖЕНИЕ № 7
к решению 19 сессии 4 созыва Совета Новобейсугского сельского поселения Выселковского района 
от 22.06.2021  года №5-92</t>
  </si>
  <si>
    <t xml:space="preserve">ПРИЛОЖЕНИЕ 8                                                                      к решению 19 сессии 4 созыва Совета Новобейсугского сельского поселения Выселковского района 
от22.06.2021 года № 5-92
</t>
  </si>
  <si>
    <t xml:space="preserve">ПРИЛОЖЕНИЕ № 10                         к решению 19 сессии  4 созыва Совета Новобейсугского сельского поселения Выселковского района 
от 22.06.2021  года № 5-92
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</si>
</sst>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"/>
    <numFmt numFmtId="179" formatCode="000000"/>
  </numFmts>
  <fonts count="6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 Cyr"/>
      <family val="0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0" fillId="0" borderId="0">
      <alignment/>
      <protection/>
    </xf>
    <xf numFmtId="0" fontId="40" fillId="0" borderId="0">
      <alignment/>
      <protection/>
    </xf>
    <xf numFmtId="0" fontId="9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0" xfId="53" applyFill="1">
      <alignment/>
      <protection/>
    </xf>
    <xf numFmtId="49" fontId="1" fillId="0" borderId="0" xfId="53" applyNumberFormat="1" applyFont="1" applyFill="1">
      <alignment/>
      <protection/>
    </xf>
    <xf numFmtId="0" fontId="1" fillId="0" borderId="0" xfId="53" applyFont="1" applyFill="1">
      <alignment/>
      <protection/>
    </xf>
    <xf numFmtId="0" fontId="2" fillId="0" borderId="0" xfId="53" applyFont="1" applyFill="1">
      <alignment/>
      <protection/>
    </xf>
    <xf numFmtId="49" fontId="2" fillId="0" borderId="0" xfId="53" applyNumberFormat="1" applyFont="1" applyFill="1">
      <alignment/>
      <protection/>
    </xf>
    <xf numFmtId="0" fontId="0" fillId="0" borderId="0" xfId="0" applyFont="1" applyAlignment="1">
      <alignment/>
    </xf>
    <xf numFmtId="178" fontId="3" fillId="0" borderId="0" xfId="0" applyNumberFormat="1" applyFont="1" applyAlignment="1">
      <alignment/>
    </xf>
    <xf numFmtId="0" fontId="10" fillId="0" borderId="0" xfId="53" applyFill="1" applyAlignment="1">
      <alignment/>
      <protection/>
    </xf>
    <xf numFmtId="0" fontId="6" fillId="0" borderId="0" xfId="53" applyFont="1" applyFill="1">
      <alignment/>
      <protection/>
    </xf>
    <xf numFmtId="49" fontId="1" fillId="0" borderId="0" xfId="0" applyNumberFormat="1" applyFont="1" applyFill="1" applyAlignment="1">
      <alignment/>
    </xf>
    <xf numFmtId="0" fontId="13" fillId="0" borderId="0" xfId="53" applyFont="1" applyFill="1">
      <alignment/>
      <protection/>
    </xf>
    <xf numFmtId="0" fontId="2" fillId="0" borderId="0" xfId="0" applyFont="1" applyBorder="1" applyAlignment="1">
      <alignment wrapText="1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178" fontId="1" fillId="0" borderId="0" xfId="0" applyNumberFormat="1" applyFont="1" applyFill="1" applyAlignment="1">
      <alignment/>
    </xf>
    <xf numFmtId="178" fontId="1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178" fontId="1" fillId="0" borderId="0" xfId="0" applyNumberFormat="1" applyFont="1" applyAlignment="1">
      <alignment horizontal="right" vertical="center"/>
    </xf>
    <xf numFmtId="0" fontId="1" fillId="0" borderId="0" xfId="53" applyFont="1" applyFill="1" applyAlignment="1">
      <alignment horizontal="justify" vertical="top"/>
      <protection/>
    </xf>
    <xf numFmtId="0" fontId="1" fillId="0" borderId="0" xfId="0" applyFont="1" applyFill="1" applyAlignment="1">
      <alignment horizontal="justify" vertical="top"/>
    </xf>
    <xf numFmtId="0" fontId="1" fillId="0" borderId="0" xfId="53" applyFont="1" applyFill="1" applyAlignment="1">
      <alignment horizontal="justify" vertical="top" wrapText="1"/>
      <protection/>
    </xf>
    <xf numFmtId="176" fontId="1" fillId="0" borderId="0" xfId="53" applyNumberFormat="1" applyFont="1" applyFill="1">
      <alignment/>
      <protection/>
    </xf>
    <xf numFmtId="178" fontId="1" fillId="0" borderId="0" xfId="53" applyNumberFormat="1" applyFont="1" applyFill="1">
      <alignment/>
      <protection/>
    </xf>
    <xf numFmtId="0" fontId="2" fillId="0" borderId="0" xfId="53" applyFont="1" applyFill="1" applyAlignment="1">
      <alignment horizontal="justify" vertical="top" wrapText="1"/>
      <protection/>
    </xf>
    <xf numFmtId="49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12" fillId="0" borderId="0" xfId="53" applyFont="1" applyFill="1">
      <alignment/>
      <protection/>
    </xf>
    <xf numFmtId="0" fontId="2" fillId="0" borderId="0" xfId="53" applyFont="1" applyFill="1" applyAlignment="1">
      <alignment horizontal="justify"/>
      <protection/>
    </xf>
    <xf numFmtId="176" fontId="2" fillId="0" borderId="0" xfId="53" applyNumberFormat="1" applyFont="1" applyFill="1">
      <alignment/>
      <protection/>
    </xf>
    <xf numFmtId="0" fontId="15" fillId="0" borderId="0" xfId="53" applyFont="1" applyFill="1">
      <alignment/>
      <protection/>
    </xf>
    <xf numFmtId="176" fontId="12" fillId="0" borderId="0" xfId="53" applyNumberFormat="1" applyFont="1" applyFill="1">
      <alignment/>
      <protection/>
    </xf>
    <xf numFmtId="0" fontId="2" fillId="0" borderId="0" xfId="53" applyFont="1" applyFill="1" applyAlignment="1">
      <alignment horizontal="justify" vertical="top"/>
      <protection/>
    </xf>
    <xf numFmtId="0" fontId="14" fillId="0" borderId="0" xfId="53" applyFont="1" applyFill="1">
      <alignment/>
      <protection/>
    </xf>
    <xf numFmtId="0" fontId="10" fillId="0" borderId="0" xfId="53" applyFont="1" applyFill="1">
      <alignment/>
      <protection/>
    </xf>
    <xf numFmtId="0" fontId="1" fillId="0" borderId="0" xfId="0" applyFont="1" applyFill="1" applyAlignment="1">
      <alignment horizontal="justify" vertical="top" wrapText="1"/>
    </xf>
    <xf numFmtId="0" fontId="11" fillId="0" borderId="0" xfId="53" applyFont="1" applyFill="1" applyAlignment="1">
      <alignment/>
      <protection/>
    </xf>
    <xf numFmtId="0" fontId="11" fillId="0" borderId="0" xfId="53" applyFont="1" applyFill="1">
      <alignment/>
      <protection/>
    </xf>
    <xf numFmtId="0" fontId="0" fillId="0" borderId="0" xfId="0" applyAlignment="1">
      <alignment horizontal="justify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1" fillId="0" borderId="0" xfId="53" applyFont="1" applyFill="1" applyAlignment="1">
      <alignment/>
      <protection/>
    </xf>
    <xf numFmtId="178" fontId="10" fillId="0" borderId="0" xfId="53" applyNumberFormat="1" applyFill="1">
      <alignment/>
      <protection/>
    </xf>
    <xf numFmtId="0" fontId="1" fillId="0" borderId="0" xfId="0" applyFont="1" applyBorder="1" applyAlignment="1">
      <alignment vertical="center" wrapText="1"/>
    </xf>
    <xf numFmtId="0" fontId="1" fillId="0" borderId="0" xfId="53" applyFont="1" applyFill="1" applyAlignment="1">
      <alignment horizontal="justify" vertical="center"/>
      <protection/>
    </xf>
    <xf numFmtId="0" fontId="2" fillId="0" borderId="0" xfId="53" applyFont="1" applyFill="1" applyAlignment="1">
      <alignment horizontal="justify" vertical="center"/>
      <protection/>
    </xf>
    <xf numFmtId="49" fontId="2" fillId="0" borderId="0" xfId="53" applyNumberFormat="1" applyFont="1" applyFill="1" applyAlignment="1">
      <alignment horizontal="justify" vertical="center"/>
      <protection/>
    </xf>
    <xf numFmtId="49" fontId="1" fillId="0" borderId="0" xfId="53" applyNumberFormat="1" applyFont="1" applyFill="1" applyAlignment="1">
      <alignment horizontal="justify" vertical="center"/>
      <protection/>
    </xf>
    <xf numFmtId="49" fontId="1" fillId="0" borderId="0" xfId="0" applyNumberFormat="1" applyFont="1" applyFill="1" applyAlignment="1">
      <alignment horizontal="justify" vertical="center"/>
    </xf>
    <xf numFmtId="0" fontId="2" fillId="0" borderId="0" xfId="53" applyFont="1" applyFill="1" applyAlignment="1">
      <alignment vertical="center"/>
      <protection/>
    </xf>
    <xf numFmtId="178" fontId="2" fillId="0" borderId="0" xfId="53" applyNumberFormat="1" applyFont="1" applyFill="1" applyAlignment="1">
      <alignment vertical="center"/>
      <protection/>
    </xf>
    <xf numFmtId="0" fontId="1" fillId="0" borderId="0" xfId="53" applyFont="1" applyFill="1" applyAlignment="1">
      <alignment vertical="center"/>
      <protection/>
    </xf>
    <xf numFmtId="49" fontId="2" fillId="0" borderId="0" xfId="53" applyNumberFormat="1" applyFont="1" applyFill="1" applyAlignment="1">
      <alignment vertical="center"/>
      <protection/>
    </xf>
    <xf numFmtId="49" fontId="1" fillId="0" borderId="0" xfId="53" applyNumberFormat="1" applyFont="1" applyFill="1" applyAlignment="1">
      <alignment vertical="center"/>
      <protection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3" fillId="32" borderId="0" xfId="53" applyFont="1" applyFill="1">
      <alignment/>
      <protection/>
    </xf>
    <xf numFmtId="0" fontId="1" fillId="32" borderId="0" xfId="53" applyFont="1" applyFill="1" applyAlignment="1">
      <alignment horizontal="justify" vertical="top"/>
      <protection/>
    </xf>
    <xf numFmtId="0" fontId="1" fillId="32" borderId="0" xfId="0" applyFont="1" applyFill="1" applyAlignment="1">
      <alignment vertical="center"/>
    </xf>
    <xf numFmtId="49" fontId="1" fillId="32" borderId="0" xfId="0" applyNumberFormat="1" applyFont="1" applyFill="1" applyAlignment="1">
      <alignment vertical="center"/>
    </xf>
    <xf numFmtId="49" fontId="1" fillId="32" borderId="0" xfId="0" applyNumberFormat="1" applyFont="1" applyFill="1" applyAlignment="1">
      <alignment horizontal="justify" vertical="center"/>
    </xf>
    <xf numFmtId="178" fontId="1" fillId="32" borderId="0" xfId="0" applyNumberFormat="1" applyFont="1" applyFill="1" applyAlignment="1">
      <alignment horizontal="right" vertical="center"/>
    </xf>
    <xf numFmtId="0" fontId="10" fillId="0" borderId="0" xfId="53" applyFont="1" applyFill="1">
      <alignment/>
      <protection/>
    </xf>
    <xf numFmtId="0" fontId="2" fillId="0" borderId="0" xfId="0" applyFont="1" applyAlignment="1">
      <alignment horizontal="center" wrapText="1"/>
    </xf>
    <xf numFmtId="178" fontId="2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Fill="1" applyAlignment="1">
      <alignment vertical="center"/>
    </xf>
    <xf numFmtId="176" fontId="58" fillId="0" borderId="0" xfId="53" applyNumberFormat="1" applyFont="1" applyFill="1">
      <alignment/>
      <protection/>
    </xf>
    <xf numFmtId="176" fontId="0" fillId="0" borderId="0" xfId="0" applyNumberFormat="1" applyAlignment="1">
      <alignment horizontal="justify" vertical="center"/>
    </xf>
    <xf numFmtId="178" fontId="15" fillId="0" borderId="0" xfId="53" applyNumberFormat="1" applyFont="1" applyFill="1">
      <alignment/>
      <protection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49" fontId="1" fillId="0" borderId="10" xfId="53" applyNumberFormat="1" applyFont="1" applyFill="1" applyBorder="1" applyAlignment="1">
      <alignment horizontal="justify" vertical="center"/>
      <protection/>
    </xf>
    <xf numFmtId="49" fontId="57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176" fontId="1" fillId="32" borderId="10" xfId="0" applyNumberFormat="1" applyFont="1" applyFill="1" applyBorder="1" applyAlignment="1">
      <alignment horizontal="center" vertical="center" wrapText="1"/>
    </xf>
    <xf numFmtId="178" fontId="59" fillId="0" borderId="0" xfId="53" applyNumberFormat="1" applyFont="1" applyFill="1" applyAlignment="1">
      <alignment vertical="center"/>
      <protection/>
    </xf>
    <xf numFmtId="178" fontId="60" fillId="0" borderId="0" xfId="53" applyNumberFormat="1" applyFont="1" applyFill="1" applyAlignment="1">
      <alignment vertical="center"/>
      <protection/>
    </xf>
    <xf numFmtId="178" fontId="60" fillId="32" borderId="0" xfId="53" applyNumberFormat="1" applyFont="1" applyFill="1" applyAlignment="1">
      <alignment vertical="center"/>
      <protection/>
    </xf>
    <xf numFmtId="0" fontId="1" fillId="0" borderId="11" xfId="0" applyFont="1" applyBorder="1" applyAlignment="1">
      <alignment horizontal="center" vertical="center" wrapText="1"/>
    </xf>
    <xf numFmtId="0" fontId="0" fillId="32" borderId="0" xfId="0" applyFill="1" applyAlignment="1">
      <alignment horizontal="justify" vertical="center"/>
    </xf>
    <xf numFmtId="0" fontId="19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53" applyFont="1" applyFill="1" applyBorder="1" applyAlignment="1">
      <alignment horizontal="left" vertical="top" wrapText="1"/>
      <protection/>
    </xf>
    <xf numFmtId="0" fontId="1" fillId="32" borderId="10" xfId="0" applyFont="1" applyFill="1" applyBorder="1" applyAlignment="1">
      <alignment horizontal="left" vertical="center" wrapText="1"/>
    </xf>
    <xf numFmtId="0" fontId="1" fillId="32" borderId="10" xfId="53" applyFont="1" applyFill="1" applyBorder="1" applyAlignment="1">
      <alignment horizontal="left" vertical="top" wrapText="1"/>
      <protection/>
    </xf>
    <xf numFmtId="178" fontId="1" fillId="0" borderId="0" xfId="53" applyNumberFormat="1" applyFont="1" applyFill="1" applyAlignment="1">
      <alignment vertical="center"/>
      <protection/>
    </xf>
    <xf numFmtId="0" fontId="1" fillId="0" borderId="10" xfId="53" applyFont="1" applyFill="1" applyBorder="1" applyAlignment="1">
      <alignment horizontal="justify" vertical="top" wrapText="1"/>
      <protection/>
    </xf>
    <xf numFmtId="176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53" applyFont="1" applyFill="1" applyBorder="1" applyAlignment="1">
      <alignment horizontal="justify" vertical="top"/>
      <protection/>
    </xf>
    <xf numFmtId="0" fontId="1" fillId="0" borderId="10" xfId="0" applyFont="1" applyFill="1" applyBorder="1" applyAlignment="1">
      <alignment horizontal="justify" vertical="top"/>
    </xf>
    <xf numFmtId="176" fontId="1" fillId="32" borderId="0" xfId="0" applyNumberFormat="1" applyFont="1" applyFill="1" applyAlignment="1">
      <alignment horizontal="right"/>
    </xf>
    <xf numFmtId="0" fontId="60" fillId="0" borderId="0" xfId="54" applyFont="1" applyAlignment="1">
      <alignment vertical="center"/>
      <protection/>
    </xf>
    <xf numFmtId="0" fontId="0" fillId="0" borderId="10" xfId="0" applyBorder="1" applyAlignment="1">
      <alignment horizontal="justify" vertical="center"/>
    </xf>
    <xf numFmtId="0" fontId="20" fillId="0" borderId="10" xfId="0" applyFont="1" applyBorder="1" applyAlignment="1">
      <alignment horizontal="justify" vertical="center"/>
    </xf>
    <xf numFmtId="0" fontId="1" fillId="32" borderId="10" xfId="0" applyFont="1" applyFill="1" applyBorder="1" applyAlignment="1">
      <alignment horizontal="center" vertical="center" shrinkToFit="1"/>
    </xf>
    <xf numFmtId="49" fontId="1" fillId="32" borderId="10" xfId="0" applyNumberFormat="1" applyFont="1" applyFill="1" applyBorder="1" applyAlignment="1">
      <alignment horizontal="center" vertical="center" shrinkToFit="1"/>
    </xf>
    <xf numFmtId="176" fontId="1" fillId="32" borderId="10" xfId="0" applyNumberFormat="1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shrinkToFit="1"/>
    </xf>
    <xf numFmtId="176" fontId="1" fillId="0" borderId="10" xfId="0" applyNumberFormat="1" applyFont="1" applyBorder="1" applyAlignment="1">
      <alignment horizontal="center" vertical="center" shrinkToFit="1"/>
    </xf>
    <xf numFmtId="0" fontId="1" fillId="32" borderId="12" xfId="0" applyFont="1" applyFill="1" applyBorder="1" applyAlignment="1">
      <alignment horizontal="center" vertical="center" shrinkToFit="1"/>
    </xf>
    <xf numFmtId="0" fontId="1" fillId="0" borderId="10" xfId="53" applyFont="1" applyFill="1" applyBorder="1" applyAlignment="1">
      <alignment horizontal="justify" vertical="top" shrinkToFit="1"/>
      <protection/>
    </xf>
    <xf numFmtId="0" fontId="2" fillId="0" borderId="10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0" fontId="2" fillId="32" borderId="10" xfId="0" applyFont="1" applyFill="1" applyBorder="1" applyAlignment="1">
      <alignment horizontal="center" vertical="center" shrinkToFit="1"/>
    </xf>
    <xf numFmtId="0" fontId="1" fillId="32" borderId="10" xfId="53" applyFont="1" applyFill="1" applyBorder="1" applyAlignment="1">
      <alignment horizontal="justify" vertical="top" shrinkToFit="1"/>
      <protection/>
    </xf>
    <xf numFmtId="0" fontId="1" fillId="32" borderId="10" xfId="0" applyFont="1" applyFill="1" applyBorder="1" applyAlignment="1">
      <alignment horizontal="left" vertical="center" wrapText="1" shrinkToFit="1"/>
    </xf>
    <xf numFmtId="49" fontId="1" fillId="32" borderId="10" xfId="0" applyNumberFormat="1" applyFont="1" applyFill="1" applyBorder="1" applyAlignment="1">
      <alignment horizontal="center" vertical="center" wrapText="1" shrinkToFit="1"/>
    </xf>
    <xf numFmtId="0" fontId="1" fillId="32" borderId="10" xfId="0" applyFont="1" applyFill="1" applyBorder="1" applyAlignment="1">
      <alignment horizontal="center" vertical="center" wrapText="1" shrinkToFit="1"/>
    </xf>
    <xf numFmtId="176" fontId="1" fillId="32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left" vertical="center" wrapText="1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176" fontId="1" fillId="0" borderId="10" xfId="0" applyNumberFormat="1" applyFont="1" applyBorder="1" applyAlignment="1">
      <alignment horizontal="center" vertical="center" wrapText="1" shrinkToFit="1"/>
    </xf>
    <xf numFmtId="0" fontId="1" fillId="32" borderId="0" xfId="53" applyFont="1" applyFill="1" applyAlignment="1">
      <alignment horizontal="justify" vertical="top" wrapText="1" shrinkToFit="1"/>
      <protection/>
    </xf>
    <xf numFmtId="0" fontId="1" fillId="0" borderId="10" xfId="53" applyFont="1" applyFill="1" applyBorder="1" applyAlignment="1">
      <alignment horizontal="justify" vertical="top" wrapText="1" shrinkToFit="1"/>
      <protection/>
    </xf>
    <xf numFmtId="49" fontId="1" fillId="0" borderId="10" xfId="53" applyNumberFormat="1" applyFont="1" applyFill="1" applyBorder="1" applyAlignment="1">
      <alignment horizontal="justify" vertical="center" wrapText="1" shrinkToFit="1"/>
      <protection/>
    </xf>
    <xf numFmtId="0" fontId="1" fillId="0" borderId="10" xfId="0" applyFont="1" applyBorder="1" applyAlignment="1">
      <alignment horizontal="justify" vertical="center" wrapText="1" shrinkToFit="1"/>
    </xf>
    <xf numFmtId="0" fontId="1" fillId="0" borderId="0" xfId="53" applyFont="1" applyFill="1" applyAlignment="1">
      <alignment horizontal="justify" vertical="top" wrapText="1" shrinkToFit="1"/>
      <protection/>
    </xf>
    <xf numFmtId="0" fontId="2" fillId="0" borderId="10" xfId="0" applyFont="1" applyBorder="1" applyAlignment="1">
      <alignment horizontal="left" vertical="center" wrapText="1" shrinkToFit="1"/>
    </xf>
    <xf numFmtId="49" fontId="2" fillId="0" borderId="10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176" fontId="2" fillId="0" borderId="10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0" xfId="53" applyFont="1" applyFill="1" applyAlignment="1">
      <alignment horizontal="center" wrapText="1"/>
      <protection/>
    </xf>
    <xf numFmtId="0" fontId="1" fillId="0" borderId="0" xfId="0" applyFont="1" applyAlignment="1">
      <alignment horizontal="center" vertical="center"/>
    </xf>
    <xf numFmtId="0" fontId="6" fillId="0" borderId="13" xfId="53" applyFont="1" applyFill="1" applyBorder="1" applyAlignment="1">
      <alignment/>
      <protection/>
    </xf>
    <xf numFmtId="0" fontId="12" fillId="0" borderId="13" xfId="53" applyFont="1" applyFill="1" applyBorder="1" applyAlignment="1">
      <alignment/>
      <protection/>
    </xf>
    <xf numFmtId="0" fontId="1" fillId="0" borderId="14" xfId="53" applyFont="1" applyFill="1" applyBorder="1" applyAlignment="1">
      <alignment horizontal="justify"/>
      <protection/>
    </xf>
    <xf numFmtId="0" fontId="1" fillId="0" borderId="15" xfId="53" applyFont="1" applyFill="1" applyBorder="1" applyAlignment="1">
      <alignment horizontal="justify"/>
      <protection/>
    </xf>
    <xf numFmtId="0" fontId="6" fillId="0" borderId="10" xfId="53" applyFont="1" applyFill="1" applyBorder="1" applyAlignment="1">
      <alignment/>
      <protection/>
    </xf>
    <xf numFmtId="0" fontId="12" fillId="0" borderId="10" xfId="53" applyFont="1" applyFill="1" applyBorder="1" applyAlignment="1">
      <alignment/>
      <protection/>
    </xf>
    <xf numFmtId="0" fontId="1" fillId="0" borderId="0" xfId="0" applyFont="1" applyFill="1" applyAlignment="1">
      <alignment horizontal="left" vertical="center" wrapText="1"/>
    </xf>
    <xf numFmtId="0" fontId="1" fillId="0" borderId="0" xfId="53" applyFont="1" applyFill="1" applyAlignment="1">
      <alignment horizontal="justify" vertical="center"/>
      <protection/>
    </xf>
    <xf numFmtId="0" fontId="1" fillId="0" borderId="0" xfId="53" applyFont="1" applyFill="1" applyAlignment="1">
      <alignment horizontal="left"/>
      <protection/>
    </xf>
    <xf numFmtId="0" fontId="1" fillId="0" borderId="0" xfId="53" applyFont="1" applyFill="1" applyAlignment="1">
      <alignment horizontal="right"/>
      <protection/>
    </xf>
    <xf numFmtId="0" fontId="6" fillId="0" borderId="10" xfId="53" applyFont="1" applyFill="1" applyBorder="1" applyAlignment="1">
      <alignment horizontal="justify"/>
      <protection/>
    </xf>
    <xf numFmtId="0" fontId="1" fillId="0" borderId="16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7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0" fontId="1" fillId="0" borderId="0" xfId="53" applyFont="1" applyFill="1" applyAlignment="1">
      <alignment horizontal="left" vertical="center" wrapText="1"/>
      <protection/>
    </xf>
    <xf numFmtId="0" fontId="1" fillId="0" borderId="18" xfId="53" applyFont="1" applyFill="1" applyBorder="1" applyAlignment="1">
      <alignment horizontal="right" wrapText="1"/>
      <protection/>
    </xf>
    <xf numFmtId="0" fontId="1" fillId="0" borderId="0" xfId="53" applyFont="1" applyFill="1" applyBorder="1" applyAlignment="1">
      <alignment horizontal="right" wrapText="1"/>
      <protection/>
    </xf>
    <xf numFmtId="49" fontId="1" fillId="0" borderId="0" xfId="0" applyNumberFormat="1" applyFont="1" applyAlignment="1">
      <alignment horizontal="justify" vertical="top" wrapText="1"/>
    </xf>
    <xf numFmtId="0" fontId="1" fillId="0" borderId="0" xfId="0" applyFont="1" applyAlignment="1">
      <alignment horizontal="right" vertical="center" wrapText="1"/>
    </xf>
    <xf numFmtId="49" fontId="1" fillId="0" borderId="0" xfId="0" applyNumberFormat="1" applyFont="1" applyBorder="1" applyAlignment="1">
      <alignment horizontal="justify" vertical="top" wrapText="1"/>
    </xf>
    <xf numFmtId="0" fontId="60" fillId="0" borderId="0" xfId="54" applyFont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0;&#1044;&#1046;&#1045;&#1058;\&#1041;&#1102;&#1076;&#1078;&#1077;&#1090;%202019%20&#1075;&#1086;&#1076;&#1072;\&#1041;&#1070;&#1044;&#1046;&#1045;&#1058;%20&#1085;&#1072;%202019%20&#1075;&#1086;&#1076;\7%20&#1042;&#1085;&#1077;&#1089;&#1077;&#1085;&#1080;&#1077;%20&#1080;&#1079;&#1084;&#1077;&#1085;&#1077;&#1085;&#1080;&#1081;%20&#1074;%20&#1073;&#1102;&#1076;&#1078;&#1077;&#1090;%202019%20&#1075;&#1086;&#1076;&#1072;%2023%20&#1086;&#1082;&#1090;&#1103;&#1073;&#1088;&#1103;\&#1074;&#1085;&#1077;&#1089;&#1077;&#1085;&#1080;&#1077;%20&#1080;&#1079;&#1084;&#1077;&#1085;&#1077;&#1085;&#1080;&#1081;%20&#1074;%20&#1088;&#1077;&#1096;&#1077;&#1085;&#1080;&#1077;%20&#1086;&#1090;%2018%20&#1080;&#1102;&#1085;&#1103;\&#1055;&#1088;&#1080;&#1083;&#1086;&#1078;&#1077;&#1085;&#1080;&#1103;%206%207%208%2010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76;&#1083;&#1103;%20&#1088;&#1072;&#1073;&#1086;&#1090;&#1099;\&#1041;&#1070;&#1044;&#1046;&#1045;&#1058;\&#1041;&#1102;&#1076;&#1078;&#1077;&#1090;%202019%20&#1075;&#1086;&#1076;&#1072;\&#1041;&#1070;&#1044;&#1046;&#1045;&#1058;%20&#1085;&#1072;%202019%20&#1075;&#1086;&#1076;\5%20&#1042;&#1085;&#1077;&#1089;&#1077;&#1085;&#1080;&#1077;%20&#1080;&#1079;&#1084;&#1077;&#1085;&#1077;&#1085;&#1080;&#1081;%20&#1074;%20&#1073;&#1102;&#1076;&#1078;&#1077;&#1090;%202019%20&#1080;&#1102;&#1083;&#1103;\&#1055;&#1088;&#1080;&#1083;&#1086;&#1078;&#1077;&#1085;&#1080;&#1077;%206,7,8,10,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6"/>
      <sheetName val="Приложение 7"/>
      <sheetName val="Приложение 8"/>
      <sheetName val="Приложение10"/>
    </sheetNames>
    <sheetDataSet>
      <sheetData sheetId="2">
        <row r="80">
          <cell r="B80" t="str">
            <v>Закупка товаров, работ и услуг для обеспечения государственных (муниципальных) нужд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6"/>
      <sheetName val="Приложение 7"/>
      <sheetName val="Приложение 8"/>
      <sheetName val="Приложение10"/>
    </sheetNames>
    <sheetDataSet>
      <sheetData sheetId="2">
        <row r="80">
          <cell r="B80" t="str">
            <v>Закупка товаров, работ и услуг для обеспечения государственных (муниципальных) нужд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0"/>
  <sheetViews>
    <sheetView tabSelected="1" zoomScaleSheetLayoutView="100" zoomScalePageLayoutView="0" workbookViewId="0" topLeftCell="A1">
      <selection activeCell="G2" sqref="G2"/>
    </sheetView>
  </sheetViews>
  <sheetFormatPr defaultColWidth="9.00390625" defaultRowHeight="12.75"/>
  <cols>
    <col min="1" max="1" width="49.625" style="0" customWidth="1"/>
    <col min="2" max="2" width="12.00390625" style="0" customWidth="1"/>
    <col min="3" max="3" width="10.625" style="0" customWidth="1"/>
    <col min="4" max="4" width="16.375" style="0" customWidth="1"/>
    <col min="5" max="5" width="11.25390625" style="33" bestFit="1" customWidth="1"/>
  </cols>
  <sheetData>
    <row r="1" spans="2:4" ht="109.5" customHeight="1">
      <c r="B1" s="163" t="s">
        <v>369</v>
      </c>
      <c r="C1" s="163"/>
      <c r="D1" s="163"/>
    </row>
    <row r="2" spans="1:14" ht="69" customHeight="1">
      <c r="A2" s="166" t="s">
        <v>304</v>
      </c>
      <c r="B2" s="167"/>
      <c r="C2" s="167"/>
      <c r="D2" s="167"/>
      <c r="H2" s="169"/>
      <c r="I2" s="169"/>
      <c r="J2" s="169"/>
      <c r="K2" s="169"/>
      <c r="L2" s="169"/>
      <c r="M2" s="169"/>
      <c r="N2" s="169"/>
    </row>
    <row r="4" ht="14.25" customHeight="1">
      <c r="D4" s="6" t="s">
        <v>24</v>
      </c>
    </row>
    <row r="5" spans="1:5" ht="27.75" customHeight="1">
      <c r="A5" s="7" t="s">
        <v>3</v>
      </c>
      <c r="B5" s="8" t="s">
        <v>1</v>
      </c>
      <c r="C5" s="8" t="s">
        <v>2</v>
      </c>
      <c r="D5" s="8" t="s">
        <v>0</v>
      </c>
      <c r="E5" s="34"/>
    </row>
    <row r="6" spans="1:7" ht="37.5">
      <c r="A6" s="20" t="s">
        <v>4</v>
      </c>
      <c r="B6" s="32"/>
      <c r="C6" s="32"/>
      <c r="D6" s="21">
        <f>D7+D14+D16+D18+D20+D25+D23+D27+D29+D31+D34</f>
        <v>29405.400000000005</v>
      </c>
      <c r="E6" s="35"/>
      <c r="G6" s="15"/>
    </row>
    <row r="7" spans="1:5" ht="16.5" customHeight="1">
      <c r="A7" s="22" t="s">
        <v>5</v>
      </c>
      <c r="B7" s="23" t="s">
        <v>14</v>
      </c>
      <c r="C7" s="24" t="s">
        <v>15</v>
      </c>
      <c r="D7" s="21">
        <f>D8+D9+D10+D12+D13+D11</f>
        <v>8717.5</v>
      </c>
      <c r="E7" s="36"/>
    </row>
    <row r="8" spans="1:5" ht="72.75" customHeight="1">
      <c r="A8" s="25" t="s">
        <v>6</v>
      </c>
      <c r="B8" s="26" t="s">
        <v>14</v>
      </c>
      <c r="C8" s="27" t="s">
        <v>16</v>
      </c>
      <c r="D8" s="28">
        <f>SUM('Приложение 7'!H19)</f>
        <v>1173.8</v>
      </c>
      <c r="E8" s="36"/>
    </row>
    <row r="9" spans="1:5" ht="95.25" customHeight="1">
      <c r="A9" s="25" t="s">
        <v>288</v>
      </c>
      <c r="B9" s="26" t="s">
        <v>14</v>
      </c>
      <c r="C9" s="27" t="s">
        <v>17</v>
      </c>
      <c r="D9" s="28">
        <f>'Приложение 7'!H24</f>
        <v>3012.6000000000004</v>
      </c>
      <c r="E9" s="36"/>
    </row>
    <row r="10" spans="1:5" ht="75">
      <c r="A10" s="29" t="s">
        <v>120</v>
      </c>
      <c r="B10" s="26" t="s">
        <v>14</v>
      </c>
      <c r="C10" s="27" t="s">
        <v>115</v>
      </c>
      <c r="D10" s="28">
        <f>'Приложение 7'!H10</f>
        <v>23.5</v>
      </c>
      <c r="E10" s="36"/>
    </row>
    <row r="11" spans="1:5" ht="39" customHeight="1">
      <c r="A11" s="29" t="str">
        <f>'Приложение 7'!B33</f>
        <v>Обеспечение проведение выборов и референдумов</v>
      </c>
      <c r="B11" s="26" t="s">
        <v>14</v>
      </c>
      <c r="C11" s="27" t="s">
        <v>18</v>
      </c>
      <c r="D11" s="28">
        <f>'Приложение 7'!H33</f>
        <v>250</v>
      </c>
      <c r="E11" s="36"/>
    </row>
    <row r="12" spans="1:5" ht="22.5" customHeight="1">
      <c r="A12" s="25" t="s">
        <v>7</v>
      </c>
      <c r="B12" s="26" t="s">
        <v>14</v>
      </c>
      <c r="C12" s="27" t="s">
        <v>44</v>
      </c>
      <c r="D12" s="28">
        <f>SUM('Приложение 7'!H38)</f>
        <v>20</v>
      </c>
      <c r="E12" s="36"/>
    </row>
    <row r="13" spans="1:5" ht="23.25" customHeight="1">
      <c r="A13" s="25" t="s">
        <v>8</v>
      </c>
      <c r="B13" s="26" t="s">
        <v>14</v>
      </c>
      <c r="C13" s="27" t="s">
        <v>46</v>
      </c>
      <c r="D13" s="28">
        <f>SUM('Приложение 7'!H43)</f>
        <v>4237.6</v>
      </c>
      <c r="E13" s="36"/>
    </row>
    <row r="14" spans="1:5" ht="21.75" customHeight="1">
      <c r="A14" s="22" t="s">
        <v>9</v>
      </c>
      <c r="B14" s="23" t="s">
        <v>16</v>
      </c>
      <c r="C14" s="24" t="s">
        <v>15</v>
      </c>
      <c r="D14" s="21">
        <f>SUM('Приложение 7'!H53)</f>
        <v>245.29999999999998</v>
      </c>
      <c r="E14" s="36"/>
    </row>
    <row r="15" spans="1:5" ht="42" customHeight="1">
      <c r="A15" s="25" t="s">
        <v>10</v>
      </c>
      <c r="B15" s="26" t="s">
        <v>16</v>
      </c>
      <c r="C15" s="27" t="s">
        <v>20</v>
      </c>
      <c r="D15" s="28">
        <f>SUM('Приложение 7'!H54)</f>
        <v>245.29999999999998</v>
      </c>
      <c r="E15" s="36"/>
    </row>
    <row r="16" spans="1:7" ht="39.75" customHeight="1">
      <c r="A16" s="22" t="s">
        <v>50</v>
      </c>
      <c r="B16" s="23" t="s">
        <v>20</v>
      </c>
      <c r="C16" s="24" t="s">
        <v>15</v>
      </c>
      <c r="D16" s="21">
        <f>SUM(D17:D17)</f>
        <v>15</v>
      </c>
      <c r="E16" s="36"/>
      <c r="G16" s="11"/>
    </row>
    <row r="17" spans="1:5" ht="76.5" customHeight="1">
      <c r="A17" s="43" t="s">
        <v>317</v>
      </c>
      <c r="B17" s="26" t="s">
        <v>20</v>
      </c>
      <c r="C17" s="27" t="s">
        <v>48</v>
      </c>
      <c r="D17" s="28">
        <f>'Приложение 7'!H61</f>
        <v>15</v>
      </c>
      <c r="E17" s="36"/>
    </row>
    <row r="18" spans="1:5" ht="22.5" customHeight="1">
      <c r="A18" s="22" t="s">
        <v>56</v>
      </c>
      <c r="B18" s="23" t="s">
        <v>17</v>
      </c>
      <c r="C18" s="24" t="s">
        <v>15</v>
      </c>
      <c r="D18" s="82">
        <f>SUM(D19)</f>
        <v>12661.7</v>
      </c>
      <c r="E18" s="36"/>
    </row>
    <row r="19" spans="1:5" s="14" customFormat="1" ht="21" customHeight="1">
      <c r="A19" s="25" t="s">
        <v>83</v>
      </c>
      <c r="B19" s="26" t="s">
        <v>17</v>
      </c>
      <c r="C19" s="27" t="s">
        <v>21</v>
      </c>
      <c r="D19" s="28">
        <f>'Приложение 7'!H72</f>
        <v>12661.7</v>
      </c>
      <c r="E19" s="36"/>
    </row>
    <row r="20" spans="1:5" ht="21" customHeight="1">
      <c r="A20" s="22" t="s">
        <v>57</v>
      </c>
      <c r="B20" s="23" t="s">
        <v>22</v>
      </c>
      <c r="C20" s="24" t="s">
        <v>15</v>
      </c>
      <c r="D20" s="21">
        <f>SUM(D21:D22)</f>
        <v>1089.2</v>
      </c>
      <c r="E20" s="36"/>
    </row>
    <row r="21" spans="1:5" ht="26.25" customHeight="1">
      <c r="A21" s="25" t="s">
        <v>100</v>
      </c>
      <c r="B21" s="26" t="s">
        <v>22</v>
      </c>
      <c r="C21" s="27" t="s">
        <v>16</v>
      </c>
      <c r="D21" s="28">
        <f>SUM('Приложение 7'!H82)</f>
        <v>230</v>
      </c>
      <c r="E21" s="36"/>
    </row>
    <row r="22" spans="1:5" ht="21.75" customHeight="1">
      <c r="A22" s="25" t="s">
        <v>11</v>
      </c>
      <c r="B22" s="26" t="s">
        <v>22</v>
      </c>
      <c r="C22" s="27" t="s">
        <v>20</v>
      </c>
      <c r="D22" s="28">
        <f>SUM('Приложение 7'!H88)</f>
        <v>859.2</v>
      </c>
      <c r="E22" s="36"/>
    </row>
    <row r="23" spans="1:5" ht="22.5" customHeight="1">
      <c r="A23" s="22" t="s">
        <v>58</v>
      </c>
      <c r="B23" s="23" t="s">
        <v>18</v>
      </c>
      <c r="C23" s="24" t="s">
        <v>15</v>
      </c>
      <c r="D23" s="21">
        <f>SUM('Приложение 7'!H104)</f>
        <v>30</v>
      </c>
      <c r="E23" s="36"/>
    </row>
    <row r="24" spans="1:7" ht="24.75" customHeight="1">
      <c r="A24" s="25" t="s">
        <v>278</v>
      </c>
      <c r="B24" s="26" t="s">
        <v>18</v>
      </c>
      <c r="C24" s="27" t="s">
        <v>18</v>
      </c>
      <c r="D24" s="28">
        <f>SUM('Приложение 7'!H105)</f>
        <v>30</v>
      </c>
      <c r="E24" s="36"/>
      <c r="G24" s="10"/>
    </row>
    <row r="25" spans="1:7" ht="23.25" customHeight="1">
      <c r="A25" s="22" t="s">
        <v>59</v>
      </c>
      <c r="B25" s="23" t="s">
        <v>23</v>
      </c>
      <c r="C25" s="24" t="s">
        <v>15</v>
      </c>
      <c r="D25" s="21">
        <f>SUM(D26)</f>
        <v>5967.400000000001</v>
      </c>
      <c r="E25" s="36"/>
      <c r="G25" s="9"/>
    </row>
    <row r="26" spans="1:7" ht="21.75" customHeight="1">
      <c r="A26" s="25" t="s">
        <v>12</v>
      </c>
      <c r="B26" s="26" t="s">
        <v>23</v>
      </c>
      <c r="C26" s="27" t="s">
        <v>14</v>
      </c>
      <c r="D26" s="28">
        <f>'Приложение 7'!H112</f>
        <v>5967.400000000001</v>
      </c>
      <c r="E26" s="36"/>
      <c r="G26" s="9"/>
    </row>
    <row r="27" spans="1:7" ht="23.25" customHeight="1">
      <c r="A27" s="22" t="s">
        <v>60</v>
      </c>
      <c r="B27" s="23" t="s">
        <v>48</v>
      </c>
      <c r="C27" s="24" t="s">
        <v>15</v>
      </c>
      <c r="D27" s="21">
        <f>SUM('Приложение 7'!H134)</f>
        <v>248.4</v>
      </c>
      <c r="E27" s="36"/>
      <c r="G27" s="9"/>
    </row>
    <row r="28" spans="1:7" ht="22.5" customHeight="1">
      <c r="A28" s="25" t="s">
        <v>119</v>
      </c>
      <c r="B28" s="26" t="s">
        <v>48</v>
      </c>
      <c r="C28" s="27" t="s">
        <v>14</v>
      </c>
      <c r="D28" s="28">
        <f>SUM('Приложение 7'!H135)</f>
        <v>248.4</v>
      </c>
      <c r="E28" s="36"/>
      <c r="G28" s="9"/>
    </row>
    <row r="29" spans="1:7" ht="27.75" customHeight="1">
      <c r="A29" s="22" t="s">
        <v>61</v>
      </c>
      <c r="B29" s="23" t="s">
        <v>44</v>
      </c>
      <c r="C29" s="24" t="s">
        <v>15</v>
      </c>
      <c r="D29" s="21">
        <f>D30</f>
        <v>98</v>
      </c>
      <c r="E29" s="36"/>
      <c r="G29" s="9"/>
    </row>
    <row r="30" spans="1:7" ht="22.5" customHeight="1">
      <c r="A30" s="25" t="s">
        <v>45</v>
      </c>
      <c r="B30" s="26" t="s">
        <v>44</v>
      </c>
      <c r="C30" s="27" t="s">
        <v>14</v>
      </c>
      <c r="D30" s="28">
        <f>'Приложение 7'!H141</f>
        <v>98</v>
      </c>
      <c r="E30" s="36"/>
      <c r="G30" s="9"/>
    </row>
    <row r="31" spans="1:7" ht="21.75" customHeight="1">
      <c r="A31" s="22" t="s">
        <v>62</v>
      </c>
      <c r="B31" s="23" t="s">
        <v>19</v>
      </c>
      <c r="C31" s="24" t="s">
        <v>15</v>
      </c>
      <c r="D31" s="21">
        <f>SUM('Приложение 7'!H147)</f>
        <v>332.7</v>
      </c>
      <c r="E31" s="36"/>
      <c r="G31" s="9"/>
    </row>
    <row r="32" spans="1:7" ht="21.75" customHeight="1">
      <c r="A32" s="25" t="s">
        <v>13</v>
      </c>
      <c r="B32" s="26" t="s">
        <v>19</v>
      </c>
      <c r="C32" s="27" t="s">
        <v>16</v>
      </c>
      <c r="D32" s="28">
        <f>SUM('Приложение 7'!H148)</f>
        <v>332.7</v>
      </c>
      <c r="E32" s="36"/>
      <c r="G32" s="9"/>
    </row>
    <row r="33" spans="1:7" s="97" customFormat="1" ht="39.75" customHeight="1">
      <c r="A33" s="48" t="s">
        <v>367</v>
      </c>
      <c r="B33" s="95">
        <v>13</v>
      </c>
      <c r="C33" s="160" t="s">
        <v>14</v>
      </c>
      <c r="D33" s="161">
        <f>D34</f>
        <v>0.2</v>
      </c>
      <c r="E33" s="96"/>
      <c r="G33" s="9"/>
    </row>
    <row r="34" spans="1:7" ht="37.5">
      <c r="A34" s="45" t="s">
        <v>357</v>
      </c>
      <c r="B34" s="1">
        <v>13</v>
      </c>
      <c r="C34" s="162" t="s">
        <v>14</v>
      </c>
      <c r="D34" s="31">
        <v>0.2</v>
      </c>
      <c r="G34" s="9"/>
    </row>
    <row r="35" spans="1:7" ht="18.75">
      <c r="A35" s="6"/>
      <c r="B35" s="1"/>
      <c r="C35" s="6"/>
      <c r="D35" s="2"/>
      <c r="G35" s="9"/>
    </row>
    <row r="36" spans="1:7" ht="40.5" customHeight="1">
      <c r="A36" s="75" t="s">
        <v>250</v>
      </c>
      <c r="B36" s="75"/>
      <c r="C36" s="170" t="s">
        <v>162</v>
      </c>
      <c r="D36" s="170"/>
      <c r="G36" s="9"/>
    </row>
    <row r="37" spans="1:7" ht="18.75">
      <c r="A37" s="168"/>
      <c r="B37" s="168"/>
      <c r="C37" s="6"/>
      <c r="D37" s="31"/>
      <c r="G37" s="9"/>
    </row>
    <row r="38" spans="1:7" ht="18.75">
      <c r="A38" s="6"/>
      <c r="B38" s="6"/>
      <c r="C38" s="6"/>
      <c r="D38" s="2"/>
      <c r="G38" s="9"/>
    </row>
    <row r="39" spans="1:7" ht="18.75">
      <c r="A39" s="6"/>
      <c r="B39" s="6"/>
      <c r="C39" s="6"/>
      <c r="D39" s="2"/>
      <c r="G39" s="9"/>
    </row>
    <row r="40" spans="1:7" ht="18.75">
      <c r="A40" s="6"/>
      <c r="B40" s="6"/>
      <c r="C40" s="6"/>
      <c r="D40" s="2"/>
      <c r="G40" s="9"/>
    </row>
    <row r="41" spans="1:7" ht="18.75">
      <c r="A41" s="6"/>
      <c r="B41" s="6"/>
      <c r="C41" s="6"/>
      <c r="D41" s="2"/>
      <c r="G41" s="9"/>
    </row>
    <row r="42" spans="1:7" ht="18.75">
      <c r="A42" s="6"/>
      <c r="B42" s="6"/>
      <c r="C42" s="6"/>
      <c r="D42" s="2"/>
      <c r="G42" s="9"/>
    </row>
    <row r="43" spans="1:7" ht="18.75">
      <c r="A43" s="6"/>
      <c r="B43" s="6"/>
      <c r="C43" s="6"/>
      <c r="D43" s="2"/>
      <c r="G43" s="9"/>
    </row>
    <row r="44" spans="1:7" ht="18.75">
      <c r="A44" s="6"/>
      <c r="B44" s="6"/>
      <c r="C44" s="6"/>
      <c r="D44" s="2"/>
      <c r="G44" s="9"/>
    </row>
    <row r="45" spans="1:7" ht="18.75">
      <c r="A45" s="6"/>
      <c r="B45" s="6"/>
      <c r="C45" s="6"/>
      <c r="D45" s="2"/>
      <c r="G45" s="9"/>
    </row>
    <row r="46" spans="4:7" ht="18.75">
      <c r="D46" s="5"/>
      <c r="G46" s="9"/>
    </row>
    <row r="47" ht="18.75">
      <c r="G47" s="9"/>
    </row>
    <row r="48" ht="18.75">
      <c r="G48" s="9"/>
    </row>
    <row r="49" ht="18.75">
      <c r="G49" s="9"/>
    </row>
    <row r="50" ht="18.75">
      <c r="G50" s="9"/>
    </row>
    <row r="51" ht="18.75">
      <c r="G51" s="9"/>
    </row>
    <row r="52" ht="18.75">
      <c r="G52" s="9"/>
    </row>
    <row r="53" ht="18.75">
      <c r="G53" s="9"/>
    </row>
    <row r="54" ht="18.75">
      <c r="G54" s="9"/>
    </row>
    <row r="55" ht="18.75">
      <c r="G55" s="9"/>
    </row>
    <row r="56" ht="18.75">
      <c r="G56" s="9"/>
    </row>
    <row r="57" ht="18.75">
      <c r="G57" s="9"/>
    </row>
    <row r="58" ht="18.75">
      <c r="G58" s="9"/>
    </row>
    <row r="59" ht="18.75">
      <c r="G59" s="9"/>
    </row>
    <row r="60" ht="18.75">
      <c r="G60" s="9"/>
    </row>
    <row r="61" ht="18.75">
      <c r="G61" s="9"/>
    </row>
    <row r="62" ht="18.75">
      <c r="G62" s="9"/>
    </row>
    <row r="63" ht="18.75">
      <c r="G63" s="9"/>
    </row>
    <row r="64" ht="18.75">
      <c r="G64" s="9"/>
    </row>
    <row r="65" ht="18.75">
      <c r="G65" s="9"/>
    </row>
    <row r="66" ht="18.75">
      <c r="G66" s="9"/>
    </row>
    <row r="67" ht="18.75">
      <c r="G67" s="9"/>
    </row>
    <row r="68" ht="18.75">
      <c r="G68" s="9"/>
    </row>
    <row r="69" ht="18.75">
      <c r="G69" s="9"/>
    </row>
    <row r="70" ht="18.75">
      <c r="G70" s="9"/>
    </row>
    <row r="71" ht="18.75">
      <c r="G71" s="9"/>
    </row>
    <row r="72" ht="18.75">
      <c r="G72" s="9"/>
    </row>
    <row r="73" ht="18.75">
      <c r="G73" s="9"/>
    </row>
    <row r="74" ht="18.75">
      <c r="G74" s="9"/>
    </row>
    <row r="75" ht="18.75">
      <c r="G75" s="9"/>
    </row>
    <row r="76" ht="18.75">
      <c r="G76" s="9"/>
    </row>
    <row r="77" ht="18.75">
      <c r="G77" s="9"/>
    </row>
    <row r="78" ht="18.75">
      <c r="G78" s="9"/>
    </row>
    <row r="79" ht="18.75">
      <c r="G79" s="9"/>
    </row>
    <row r="80" ht="18.75">
      <c r="G80" s="9"/>
    </row>
    <row r="81" ht="18.75">
      <c r="G81" s="9"/>
    </row>
    <row r="82" ht="18.75">
      <c r="G82" s="9"/>
    </row>
    <row r="83" ht="18.75">
      <c r="G83" s="9"/>
    </row>
    <row r="84" ht="18.75">
      <c r="G84" s="9"/>
    </row>
    <row r="85" ht="18.75">
      <c r="G85" s="9"/>
    </row>
    <row r="86" ht="18.75">
      <c r="G86" s="9"/>
    </row>
    <row r="87" ht="18.75">
      <c r="G87" s="9"/>
    </row>
    <row r="88" ht="18.75">
      <c r="G88" s="9"/>
    </row>
    <row r="89" ht="18.75">
      <c r="G89" s="9"/>
    </row>
    <row r="90" ht="18.75">
      <c r="G90" s="9"/>
    </row>
    <row r="91" ht="18.75">
      <c r="G91" s="9"/>
    </row>
    <row r="92" ht="18.75">
      <c r="G92" s="9"/>
    </row>
    <row r="93" ht="18.75">
      <c r="G93" s="9"/>
    </row>
    <row r="94" ht="18.75">
      <c r="G94" s="9"/>
    </row>
    <row r="95" ht="18.75">
      <c r="G95" s="9"/>
    </row>
    <row r="96" ht="18.75">
      <c r="G96" s="9"/>
    </row>
    <row r="97" ht="18.75">
      <c r="G97" s="9"/>
    </row>
    <row r="98" ht="18.75">
      <c r="G98" s="9"/>
    </row>
    <row r="99" ht="18.75">
      <c r="G99" s="9"/>
    </row>
    <row r="100" ht="18.75">
      <c r="G100" s="9"/>
    </row>
    <row r="101" ht="18.75">
      <c r="G101" s="9"/>
    </row>
    <row r="102" ht="18.75">
      <c r="G102" s="9"/>
    </row>
    <row r="103" ht="18.75">
      <c r="G103" s="9"/>
    </row>
    <row r="104" ht="18.75">
      <c r="G104" s="9"/>
    </row>
    <row r="105" ht="18.75">
      <c r="G105" s="9"/>
    </row>
    <row r="106" ht="18.75">
      <c r="G106" s="9"/>
    </row>
    <row r="107" ht="18.75">
      <c r="G107" s="9"/>
    </row>
    <row r="108" ht="18.75">
      <c r="G108" s="9"/>
    </row>
    <row r="109" ht="18.75">
      <c r="G109" s="9"/>
    </row>
    <row r="110" ht="18.75">
      <c r="G110" s="9"/>
    </row>
    <row r="111" ht="18.75">
      <c r="G111" s="9"/>
    </row>
    <row r="112" ht="18.75">
      <c r="G112" s="9"/>
    </row>
    <row r="113" ht="18.75">
      <c r="G113" s="9"/>
    </row>
    <row r="114" ht="18.75">
      <c r="G114" s="9"/>
    </row>
    <row r="115" ht="18.75">
      <c r="G115" s="9"/>
    </row>
    <row r="116" ht="18.75">
      <c r="G116" s="9"/>
    </row>
    <row r="117" ht="18.75">
      <c r="G117" s="9"/>
    </row>
    <row r="118" ht="18.75">
      <c r="G118" s="9"/>
    </row>
    <row r="119" ht="18.75">
      <c r="G119" s="9"/>
    </row>
    <row r="120" ht="18.75">
      <c r="G120" s="9"/>
    </row>
    <row r="121" ht="18.75">
      <c r="G121" s="9"/>
    </row>
    <row r="122" ht="18.75">
      <c r="G122" s="9"/>
    </row>
    <row r="123" ht="18.75">
      <c r="G123" s="9"/>
    </row>
    <row r="124" ht="18.75">
      <c r="G124" s="9"/>
    </row>
    <row r="125" ht="18.75">
      <c r="G125" s="9"/>
    </row>
    <row r="126" ht="18.75">
      <c r="G126" s="9"/>
    </row>
    <row r="127" ht="18.75">
      <c r="G127" s="9"/>
    </row>
    <row r="128" ht="18.75">
      <c r="G128" s="9"/>
    </row>
    <row r="129" ht="18.75">
      <c r="G129" s="9"/>
    </row>
    <row r="130" ht="18.75">
      <c r="G130" s="9"/>
    </row>
    <row r="131" ht="18.75">
      <c r="G131" s="9"/>
    </row>
    <row r="132" ht="18.75">
      <c r="G132" s="9"/>
    </row>
    <row r="133" ht="18.75">
      <c r="G133" s="9"/>
    </row>
    <row r="134" ht="18.75">
      <c r="G134" s="9"/>
    </row>
    <row r="135" ht="18.75">
      <c r="G135" s="9"/>
    </row>
    <row r="136" ht="18.75">
      <c r="G136" s="9"/>
    </row>
    <row r="137" ht="18.75">
      <c r="G137" s="9"/>
    </row>
    <row r="138" ht="18.75">
      <c r="G138" s="9"/>
    </row>
    <row r="139" ht="18.75">
      <c r="G139" s="9"/>
    </row>
    <row r="140" ht="18.75">
      <c r="G140" s="9"/>
    </row>
    <row r="141" ht="18.75">
      <c r="G141" s="9"/>
    </row>
    <row r="142" ht="18.75">
      <c r="G142" s="9"/>
    </row>
    <row r="143" ht="18.75">
      <c r="G143" s="9"/>
    </row>
    <row r="144" ht="18.75">
      <c r="G144" s="9"/>
    </row>
    <row r="145" ht="18.75">
      <c r="G145" s="9"/>
    </row>
    <row r="146" ht="18.75">
      <c r="G146" s="9"/>
    </row>
    <row r="147" ht="18.75">
      <c r="G147" s="9"/>
    </row>
    <row r="148" ht="18.75">
      <c r="G148" s="9"/>
    </row>
    <row r="149" ht="18.75">
      <c r="G149" s="9"/>
    </row>
    <row r="150" ht="18.75">
      <c r="G150" s="9"/>
    </row>
    <row r="151" ht="18.75">
      <c r="G151" s="9"/>
    </row>
    <row r="152" ht="18.75">
      <c r="G152" s="9"/>
    </row>
    <row r="153" ht="18.75">
      <c r="G153" s="9"/>
    </row>
    <row r="154" ht="18.75">
      <c r="G154" s="9"/>
    </row>
    <row r="155" ht="18.75">
      <c r="G155" s="9"/>
    </row>
    <row r="156" ht="18.75">
      <c r="G156" s="9"/>
    </row>
    <row r="157" ht="18.75">
      <c r="G157" s="9"/>
    </row>
    <row r="158" ht="18.75">
      <c r="G158" s="9"/>
    </row>
    <row r="159" ht="18.75">
      <c r="G159" s="9"/>
    </row>
    <row r="160" ht="18.75">
      <c r="G160" s="9"/>
    </row>
    <row r="161" ht="18.75">
      <c r="G161" s="9"/>
    </row>
    <row r="162" ht="18.75">
      <c r="G162" s="9"/>
    </row>
    <row r="163" ht="18.75">
      <c r="G163" s="9"/>
    </row>
    <row r="164" ht="18.75">
      <c r="G164" s="9"/>
    </row>
    <row r="165" ht="18.75">
      <c r="G165" s="9"/>
    </row>
    <row r="166" ht="18.75">
      <c r="G166" s="9"/>
    </row>
    <row r="167" ht="18.75">
      <c r="G167" s="9"/>
    </row>
    <row r="168" ht="18.75">
      <c r="G168" s="9"/>
    </row>
    <row r="169" ht="18.75">
      <c r="G169" s="9"/>
    </row>
    <row r="170" ht="18.75">
      <c r="G170" s="9"/>
    </row>
    <row r="171" ht="18.75">
      <c r="G171" s="9"/>
    </row>
    <row r="172" ht="18.75">
      <c r="G172" s="9"/>
    </row>
    <row r="173" ht="18.75">
      <c r="G173" s="9"/>
    </row>
    <row r="174" ht="18.75">
      <c r="G174" s="9"/>
    </row>
    <row r="175" ht="18.75">
      <c r="G175" s="9"/>
    </row>
    <row r="176" ht="18.75">
      <c r="G176" s="9"/>
    </row>
    <row r="177" ht="18.75">
      <c r="G177" s="9"/>
    </row>
    <row r="178" ht="18.75">
      <c r="G178" s="9"/>
    </row>
    <row r="179" ht="18.75">
      <c r="G179" s="9"/>
    </row>
    <row r="180" ht="18.75">
      <c r="G180" s="9"/>
    </row>
    <row r="181" ht="18.75">
      <c r="G181" s="9"/>
    </row>
    <row r="182" ht="18.75">
      <c r="G182" s="9"/>
    </row>
    <row r="183" ht="18.75">
      <c r="G183" s="9"/>
    </row>
    <row r="184" ht="18.75">
      <c r="G184" s="9"/>
    </row>
    <row r="185" ht="18.75">
      <c r="G185" s="9"/>
    </row>
    <row r="186" ht="18.75">
      <c r="G186" s="9"/>
    </row>
    <row r="187" ht="18.75">
      <c r="G187" s="9"/>
    </row>
    <row r="188" ht="18.75">
      <c r="G188" s="9"/>
    </row>
    <row r="189" ht="18.75">
      <c r="G189" s="9"/>
    </row>
    <row r="190" ht="18.75">
      <c r="G190" s="9"/>
    </row>
    <row r="191" ht="18.75">
      <c r="G191" s="9"/>
    </row>
    <row r="192" ht="18.75">
      <c r="G192" s="9"/>
    </row>
    <row r="193" ht="18.75">
      <c r="G193" s="9"/>
    </row>
    <row r="194" ht="18.75">
      <c r="G194" s="9"/>
    </row>
    <row r="195" ht="18.75">
      <c r="G195" s="9"/>
    </row>
    <row r="196" ht="18.75">
      <c r="G196" s="9"/>
    </row>
    <row r="197" ht="18.75">
      <c r="G197" s="9"/>
    </row>
    <row r="198" ht="18.75">
      <c r="G198" s="9"/>
    </row>
    <row r="199" ht="18.75">
      <c r="G199" s="9"/>
    </row>
    <row r="200" ht="18.75">
      <c r="G200" s="9"/>
    </row>
    <row r="201" ht="18.75">
      <c r="G201" s="9"/>
    </row>
    <row r="202" ht="18.75">
      <c r="G202" s="9"/>
    </row>
    <row r="203" ht="18.75">
      <c r="G203" s="9"/>
    </row>
    <row r="204" ht="18.75">
      <c r="G204" s="9"/>
    </row>
    <row r="205" ht="18.75">
      <c r="G205" s="9"/>
    </row>
    <row r="206" ht="18.75">
      <c r="G206" s="9"/>
    </row>
    <row r="207" ht="18.75">
      <c r="G207" s="9"/>
    </row>
    <row r="208" ht="18.75">
      <c r="G208" s="9"/>
    </row>
    <row r="209" ht="18.75">
      <c r="G209" s="9"/>
    </row>
    <row r="210" ht="18.75">
      <c r="G210" s="9"/>
    </row>
    <row r="211" ht="18.75">
      <c r="G211" s="9"/>
    </row>
    <row r="212" ht="18.75">
      <c r="G212" s="9"/>
    </row>
    <row r="213" ht="18.75">
      <c r="G213" s="9"/>
    </row>
    <row r="214" ht="18.75">
      <c r="G214" s="9"/>
    </row>
    <row r="215" ht="18.75">
      <c r="G215" s="9"/>
    </row>
    <row r="216" ht="18.75">
      <c r="G216" s="9"/>
    </row>
    <row r="217" ht="18.75">
      <c r="G217" s="9"/>
    </row>
    <row r="218" ht="18.75">
      <c r="G218" s="9"/>
    </row>
    <row r="219" ht="18.75">
      <c r="G219" s="9"/>
    </row>
    <row r="220" ht="18.75">
      <c r="G220" s="9"/>
    </row>
    <row r="221" ht="18.75">
      <c r="G221" s="9"/>
    </row>
    <row r="222" ht="18.75">
      <c r="G222" s="9"/>
    </row>
    <row r="223" ht="18.75">
      <c r="G223" s="9"/>
    </row>
    <row r="224" ht="18.75">
      <c r="G224" s="9"/>
    </row>
    <row r="225" ht="18.75">
      <c r="G225" s="9"/>
    </row>
    <row r="226" ht="18.75">
      <c r="G226" s="9"/>
    </row>
    <row r="227" ht="18.75">
      <c r="G227" s="9"/>
    </row>
    <row r="228" ht="18.75">
      <c r="G228" s="9"/>
    </row>
    <row r="229" ht="18.75">
      <c r="G229" s="9"/>
    </row>
    <row r="230" ht="18.75">
      <c r="G230" s="9"/>
    </row>
    <row r="231" ht="18.75">
      <c r="G231" s="9"/>
    </row>
    <row r="232" ht="18.75">
      <c r="G232" s="9"/>
    </row>
    <row r="233" ht="18.75">
      <c r="G233" s="9"/>
    </row>
    <row r="234" ht="18.75">
      <c r="G234" s="9"/>
    </row>
    <row r="235" ht="18.75">
      <c r="G235" s="9"/>
    </row>
    <row r="236" ht="18.75">
      <c r="G236" s="9"/>
    </row>
    <row r="237" ht="18.75">
      <c r="G237" s="9"/>
    </row>
    <row r="238" ht="18.75">
      <c r="G238" s="9"/>
    </row>
    <row r="239" ht="18.75">
      <c r="G239" s="9"/>
    </row>
    <row r="240" ht="18.75">
      <c r="G240" s="9"/>
    </row>
    <row r="241" ht="18.75">
      <c r="G241" s="9"/>
    </row>
    <row r="242" ht="18.75">
      <c r="G242" s="9"/>
    </row>
    <row r="243" ht="18.75">
      <c r="G243" s="9"/>
    </row>
    <row r="244" ht="18.75">
      <c r="G244" s="9"/>
    </row>
    <row r="245" ht="18.75">
      <c r="G245" s="9"/>
    </row>
    <row r="246" ht="18.75">
      <c r="G246" s="9"/>
    </row>
    <row r="247" ht="18.75">
      <c r="G247" s="9"/>
    </row>
    <row r="248" ht="18.75">
      <c r="G248" s="9"/>
    </row>
    <row r="249" ht="18.75">
      <c r="G249" s="9"/>
    </row>
    <row r="250" ht="18.75">
      <c r="G250" s="9"/>
    </row>
    <row r="251" ht="18.75">
      <c r="G251" s="9"/>
    </row>
    <row r="252" ht="18.75">
      <c r="G252" s="9"/>
    </row>
    <row r="253" ht="18.75">
      <c r="G253" s="9"/>
    </row>
    <row r="254" ht="18.75">
      <c r="G254" s="9"/>
    </row>
    <row r="255" ht="18.75">
      <c r="G255" s="9"/>
    </row>
    <row r="256" ht="18.75">
      <c r="G256" s="9"/>
    </row>
    <row r="257" ht="18.75">
      <c r="G257" s="9"/>
    </row>
    <row r="258" ht="18.75">
      <c r="G258" s="9"/>
    </row>
    <row r="259" ht="18.75">
      <c r="G259" s="9"/>
    </row>
    <row r="260" ht="18.75">
      <c r="G260" s="9"/>
    </row>
    <row r="261" ht="18.75">
      <c r="G261" s="9"/>
    </row>
    <row r="262" ht="18.75">
      <c r="G262" s="9"/>
    </row>
    <row r="263" ht="18.75">
      <c r="G263" s="9"/>
    </row>
    <row r="264" ht="18.75">
      <c r="G264" s="9"/>
    </row>
    <row r="265" ht="18.75">
      <c r="G265" s="9"/>
    </row>
    <row r="266" ht="18.75">
      <c r="G266" s="9"/>
    </row>
    <row r="267" ht="18.75">
      <c r="G267" s="9"/>
    </row>
    <row r="268" ht="18.75">
      <c r="G268" s="9"/>
    </row>
    <row r="269" ht="18.75">
      <c r="G269" s="9"/>
    </row>
    <row r="270" ht="18.75">
      <c r="G270" s="9"/>
    </row>
  </sheetData>
  <sheetProtection/>
  <mergeCells count="5">
    <mergeCell ref="B1:D1"/>
    <mergeCell ref="A2:D2"/>
    <mergeCell ref="A37:B37"/>
    <mergeCell ref="H2:N2"/>
    <mergeCell ref="C36:D36"/>
  </mergeCells>
  <printOptions/>
  <pageMargins left="0.5905511811023623" right="0.3937007874015748" top="0.5905511811023623" bottom="0.5905511811023623" header="0.5118110236220472" footer="0.5118110236220472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4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5.00390625" style="9" customWidth="1"/>
    <col min="2" max="2" width="52.875" style="9" customWidth="1"/>
    <col min="3" max="3" width="6.625" style="9" bestFit="1" customWidth="1"/>
    <col min="4" max="4" width="5.00390625" style="9" customWidth="1"/>
    <col min="5" max="5" width="4.625" style="9" customWidth="1"/>
    <col min="6" max="6" width="18.125" style="9" customWidth="1"/>
    <col min="7" max="7" width="6.125" style="9" customWidth="1"/>
    <col min="8" max="8" width="13.125" style="9" customWidth="1"/>
    <col min="9" max="9" width="12.125" style="9" hidden="1" customWidth="1"/>
    <col min="10" max="10" width="2.00390625" style="9" hidden="1" customWidth="1"/>
    <col min="11" max="11" width="11.125" style="9" bestFit="1" customWidth="1"/>
    <col min="12" max="12" width="9.125" style="9" customWidth="1"/>
    <col min="13" max="13" width="11.00390625" style="9" customWidth="1"/>
    <col min="14" max="16384" width="9.125" style="9" customWidth="1"/>
  </cols>
  <sheetData>
    <row r="1" spans="1:10" s="50" customFormat="1" ht="108.75" customHeight="1">
      <c r="A1" s="49"/>
      <c r="B1" s="49"/>
      <c r="C1" s="49"/>
      <c r="D1" s="177" t="s">
        <v>370</v>
      </c>
      <c r="E1" s="177"/>
      <c r="F1" s="177"/>
      <c r="G1" s="177"/>
      <c r="H1" s="177"/>
      <c r="J1" s="51"/>
    </row>
    <row r="2" ht="9.75" customHeight="1"/>
    <row r="3" spans="1:16" ht="75" customHeight="1">
      <c r="A3" s="17"/>
      <c r="B3" s="169" t="s">
        <v>305</v>
      </c>
      <c r="C3" s="169"/>
      <c r="D3" s="169"/>
      <c r="E3" s="169"/>
      <c r="F3" s="169"/>
      <c r="G3" s="169"/>
      <c r="H3" s="169"/>
      <c r="I3" s="16"/>
      <c r="J3" s="52"/>
      <c r="M3" s="166"/>
      <c r="N3" s="167"/>
      <c r="O3" s="167"/>
      <c r="P3" s="167"/>
    </row>
    <row r="4" spans="1:10" ht="10.5" customHeight="1">
      <c r="A4" s="17"/>
      <c r="B4" s="53"/>
      <c r="C4" s="16"/>
      <c r="D4" s="16"/>
      <c r="E4" s="16"/>
      <c r="F4" s="16"/>
      <c r="G4" s="16"/>
      <c r="I4" s="16"/>
      <c r="J4" s="16"/>
    </row>
    <row r="5" spans="1:10" ht="15.75">
      <c r="A5" s="17"/>
      <c r="B5" s="17"/>
      <c r="C5" s="17"/>
      <c r="D5" s="17"/>
      <c r="E5" s="17"/>
      <c r="F5" s="17"/>
      <c r="G5" s="17"/>
      <c r="H5" s="9" t="s">
        <v>110</v>
      </c>
      <c r="J5" s="17"/>
    </row>
    <row r="6" spans="1:10" ht="18.75" customHeight="1">
      <c r="A6" s="181" t="s">
        <v>63</v>
      </c>
      <c r="B6" s="175" t="s">
        <v>64</v>
      </c>
      <c r="C6" s="175" t="s">
        <v>65</v>
      </c>
      <c r="D6" s="175" t="s">
        <v>66</v>
      </c>
      <c r="E6" s="175" t="s">
        <v>2</v>
      </c>
      <c r="F6" s="175" t="s">
        <v>25</v>
      </c>
      <c r="G6" s="171" t="s">
        <v>26</v>
      </c>
      <c r="H6" s="175" t="s">
        <v>95</v>
      </c>
      <c r="I6" s="173" t="s">
        <v>67</v>
      </c>
      <c r="J6" s="171" t="s">
        <v>26</v>
      </c>
    </row>
    <row r="7" spans="1:10" ht="12.75" customHeight="1">
      <c r="A7" s="176"/>
      <c r="B7" s="176"/>
      <c r="C7" s="176"/>
      <c r="D7" s="176"/>
      <c r="E7" s="176"/>
      <c r="F7" s="176"/>
      <c r="G7" s="172"/>
      <c r="H7" s="176"/>
      <c r="I7" s="174"/>
      <c r="J7" s="172"/>
    </row>
    <row r="8" spans="1:12" s="55" customFormat="1" ht="18.75">
      <c r="A8" s="12"/>
      <c r="B8" s="12" t="s">
        <v>68</v>
      </c>
      <c r="C8" s="81"/>
      <c r="D8" s="81"/>
      <c r="E8" s="81"/>
      <c r="F8" s="77"/>
      <c r="G8" s="81"/>
      <c r="H8" s="108">
        <f>H10+H17</f>
        <v>29405.400000000005</v>
      </c>
      <c r="I8" s="54" t="e">
        <f>I17+#REF!+#REF!+#REF!+#REF!</f>
        <v>#REF!</v>
      </c>
      <c r="J8" s="12"/>
      <c r="L8" s="101"/>
    </row>
    <row r="9" spans="1:11" ht="18.75">
      <c r="A9" s="11"/>
      <c r="B9" s="11" t="s">
        <v>69</v>
      </c>
      <c r="C9" s="83"/>
      <c r="D9" s="83"/>
      <c r="E9" s="83"/>
      <c r="F9" s="76"/>
      <c r="G9" s="83"/>
      <c r="H9" s="109"/>
      <c r="I9" s="19"/>
      <c r="J9" s="11"/>
      <c r="K9" s="56"/>
    </row>
    <row r="10" spans="1:11" ht="37.5">
      <c r="A10" s="12" t="s">
        <v>70</v>
      </c>
      <c r="B10" s="48" t="s">
        <v>121</v>
      </c>
      <c r="C10" s="81">
        <v>991</v>
      </c>
      <c r="D10" s="81"/>
      <c r="E10" s="81"/>
      <c r="F10" s="77"/>
      <c r="G10" s="81"/>
      <c r="H10" s="108">
        <f>SUM(H12)</f>
        <v>23.5</v>
      </c>
      <c r="I10" s="19"/>
      <c r="J10" s="11"/>
      <c r="K10" s="56"/>
    </row>
    <row r="11" spans="1:11" ht="75">
      <c r="A11" s="12"/>
      <c r="B11" s="48" t="s">
        <v>120</v>
      </c>
      <c r="C11" s="81">
        <v>991</v>
      </c>
      <c r="D11" s="84" t="s">
        <v>14</v>
      </c>
      <c r="E11" s="84" t="s">
        <v>15</v>
      </c>
      <c r="F11" s="77"/>
      <c r="G11" s="81"/>
      <c r="H11" s="108">
        <f>H16</f>
        <v>23.5</v>
      </c>
      <c r="I11" s="19"/>
      <c r="J11" s="11"/>
      <c r="K11" s="56"/>
    </row>
    <row r="12" spans="1:11" ht="42.75" customHeight="1">
      <c r="A12" s="11"/>
      <c r="B12" s="48" t="s">
        <v>283</v>
      </c>
      <c r="C12" s="81">
        <v>991</v>
      </c>
      <c r="D12" s="84" t="s">
        <v>14</v>
      </c>
      <c r="E12" s="84" t="s">
        <v>115</v>
      </c>
      <c r="F12" s="78"/>
      <c r="G12" s="81"/>
      <c r="H12" s="108">
        <f>SUM(H13)</f>
        <v>23.5</v>
      </c>
      <c r="I12" s="19"/>
      <c r="J12" s="11"/>
      <c r="K12" s="56"/>
    </row>
    <row r="13" spans="1:11" ht="56.25">
      <c r="A13" s="11"/>
      <c r="B13" s="45" t="s">
        <v>122</v>
      </c>
      <c r="C13" s="83">
        <v>991</v>
      </c>
      <c r="D13" s="85" t="s">
        <v>14</v>
      </c>
      <c r="E13" s="85" t="s">
        <v>115</v>
      </c>
      <c r="F13" s="79" t="s">
        <v>163</v>
      </c>
      <c r="G13" s="83"/>
      <c r="H13" s="109">
        <f>SUM(H14)</f>
        <v>23.5</v>
      </c>
      <c r="I13" s="19"/>
      <c r="J13" s="11"/>
      <c r="K13" s="56"/>
    </row>
    <row r="14" spans="1:13" ht="51" customHeight="1">
      <c r="A14" s="11"/>
      <c r="B14" s="45" t="s">
        <v>123</v>
      </c>
      <c r="C14" s="83">
        <v>991</v>
      </c>
      <c r="D14" s="85" t="s">
        <v>14</v>
      </c>
      <c r="E14" s="85" t="s">
        <v>115</v>
      </c>
      <c r="F14" s="79" t="s">
        <v>164</v>
      </c>
      <c r="G14" s="83"/>
      <c r="H14" s="109">
        <f>SUM(H15)</f>
        <v>23.5</v>
      </c>
      <c r="I14" s="19"/>
      <c r="J14" s="11"/>
      <c r="K14" s="56"/>
      <c r="M14" s="74"/>
    </row>
    <row r="15" spans="1:11" ht="59.25" customHeight="1">
      <c r="A15" s="11"/>
      <c r="B15" s="29" t="s">
        <v>302</v>
      </c>
      <c r="C15" s="83">
        <v>991</v>
      </c>
      <c r="D15" s="85" t="s">
        <v>14</v>
      </c>
      <c r="E15" s="85" t="s">
        <v>115</v>
      </c>
      <c r="F15" s="79" t="s">
        <v>165</v>
      </c>
      <c r="G15" s="85"/>
      <c r="H15" s="109">
        <f>SUM(H16)</f>
        <v>23.5</v>
      </c>
      <c r="I15" s="19"/>
      <c r="J15" s="11"/>
      <c r="K15" s="56"/>
    </row>
    <row r="16" spans="1:11" ht="18.75">
      <c r="A16" s="11"/>
      <c r="B16" s="45" t="s">
        <v>301</v>
      </c>
      <c r="C16" s="83">
        <v>991</v>
      </c>
      <c r="D16" s="85" t="s">
        <v>14</v>
      </c>
      <c r="E16" s="85" t="s">
        <v>115</v>
      </c>
      <c r="F16" s="79" t="s">
        <v>165</v>
      </c>
      <c r="G16" s="85" t="s">
        <v>124</v>
      </c>
      <c r="H16" s="109">
        <v>23.5</v>
      </c>
      <c r="I16" s="19"/>
      <c r="J16" s="11"/>
      <c r="K16" s="56"/>
    </row>
    <row r="17" spans="1:10" s="55" customFormat="1" ht="63" customHeight="1">
      <c r="A17" s="12" t="s">
        <v>116</v>
      </c>
      <c r="B17" s="57" t="s">
        <v>111</v>
      </c>
      <c r="C17" s="81">
        <v>992</v>
      </c>
      <c r="D17" s="81"/>
      <c r="E17" s="81"/>
      <c r="F17" s="77"/>
      <c r="G17" s="81"/>
      <c r="H17" s="108">
        <f>H19+H24+H38+H43+H53+H60+H72+H81+H104+H111+H134+H140+H147+H33+H154</f>
        <v>29381.900000000005</v>
      </c>
      <c r="I17" s="54" t="e">
        <f>I18+#REF!+#REF!+#REF!+#REF!+I104+#REF!+I134</f>
        <v>#REF!</v>
      </c>
      <c r="J17" s="12"/>
    </row>
    <row r="18" spans="1:10" s="55" customFormat="1" ht="24.75" customHeight="1">
      <c r="A18" s="12"/>
      <c r="B18" s="48" t="s">
        <v>71</v>
      </c>
      <c r="C18" s="81">
        <v>992</v>
      </c>
      <c r="D18" s="84" t="s">
        <v>14</v>
      </c>
      <c r="E18" s="84" t="s">
        <v>15</v>
      </c>
      <c r="F18" s="78"/>
      <c r="G18" s="84"/>
      <c r="H18" s="108">
        <f>H19+H24+H38+H43+H33</f>
        <v>8694</v>
      </c>
      <c r="I18" s="54" t="e">
        <f>I19+I24+#REF!+#REF!</f>
        <v>#REF!</v>
      </c>
      <c r="J18" s="13"/>
    </row>
    <row r="19" spans="1:10" s="55" customFormat="1" ht="78" customHeight="1">
      <c r="A19" s="12"/>
      <c r="B19" s="48" t="s">
        <v>72</v>
      </c>
      <c r="C19" s="81">
        <v>992</v>
      </c>
      <c r="D19" s="84" t="s">
        <v>14</v>
      </c>
      <c r="E19" s="84" t="s">
        <v>16</v>
      </c>
      <c r="F19" s="78"/>
      <c r="G19" s="84"/>
      <c r="H19" s="108">
        <f>SUM(H20)</f>
        <v>1173.8</v>
      </c>
      <c r="I19" s="54">
        <v>910</v>
      </c>
      <c r="J19" s="13"/>
    </row>
    <row r="20" spans="1:10" ht="79.5" customHeight="1">
      <c r="A20" s="11"/>
      <c r="B20" s="45" t="s">
        <v>277</v>
      </c>
      <c r="C20" s="83">
        <v>992</v>
      </c>
      <c r="D20" s="85" t="s">
        <v>14</v>
      </c>
      <c r="E20" s="85" t="s">
        <v>16</v>
      </c>
      <c r="F20" s="79" t="s">
        <v>166</v>
      </c>
      <c r="G20" s="85"/>
      <c r="H20" s="109">
        <f>SUM(H21)</f>
        <v>1173.8</v>
      </c>
      <c r="I20" s="46">
        <v>910</v>
      </c>
      <c r="J20" s="10"/>
    </row>
    <row r="21" spans="1:10" ht="24.75" customHeight="1">
      <c r="A21" s="11"/>
      <c r="B21" s="45" t="s">
        <v>74</v>
      </c>
      <c r="C21" s="83">
        <v>992</v>
      </c>
      <c r="D21" s="85" t="s">
        <v>14</v>
      </c>
      <c r="E21" s="85" t="s">
        <v>16</v>
      </c>
      <c r="F21" s="79" t="s">
        <v>167</v>
      </c>
      <c r="G21" s="85"/>
      <c r="H21" s="109">
        <f>SUM(H22)</f>
        <v>1173.8</v>
      </c>
      <c r="I21" s="46">
        <v>910</v>
      </c>
      <c r="J21" s="10"/>
    </row>
    <row r="22" spans="1:10" ht="42" customHeight="1">
      <c r="A22" s="11"/>
      <c r="B22" s="45" t="s">
        <v>75</v>
      </c>
      <c r="C22" s="83">
        <v>992</v>
      </c>
      <c r="D22" s="85" t="s">
        <v>14</v>
      </c>
      <c r="E22" s="85" t="s">
        <v>16</v>
      </c>
      <c r="F22" s="79" t="s">
        <v>168</v>
      </c>
      <c r="G22" s="85"/>
      <c r="H22" s="109">
        <f>SUM(H23)</f>
        <v>1173.8</v>
      </c>
      <c r="I22" s="46"/>
      <c r="J22" s="10"/>
    </row>
    <row r="23" spans="1:10" ht="118.5" customHeight="1">
      <c r="A23" s="11"/>
      <c r="B23" s="43" t="s">
        <v>141</v>
      </c>
      <c r="C23" s="83">
        <v>992</v>
      </c>
      <c r="D23" s="85" t="s">
        <v>14</v>
      </c>
      <c r="E23" s="85" t="s">
        <v>16</v>
      </c>
      <c r="F23" s="79" t="s">
        <v>168</v>
      </c>
      <c r="G23" s="85" t="s">
        <v>125</v>
      </c>
      <c r="H23" s="109">
        <v>1173.8</v>
      </c>
      <c r="I23" s="46"/>
      <c r="J23" s="10" t="s">
        <v>51</v>
      </c>
    </row>
    <row r="24" spans="1:10" s="55" customFormat="1" ht="98.25" customHeight="1">
      <c r="A24" s="12"/>
      <c r="B24" s="48" t="s">
        <v>288</v>
      </c>
      <c r="C24" s="81">
        <v>992</v>
      </c>
      <c r="D24" s="84" t="s">
        <v>14</v>
      </c>
      <c r="E24" s="84" t="s">
        <v>17</v>
      </c>
      <c r="F24" s="78"/>
      <c r="G24" s="84"/>
      <c r="H24" s="108">
        <f>SUM(H25)</f>
        <v>3012.6000000000004</v>
      </c>
      <c r="I24" s="54" t="e">
        <f>I25</f>
        <v>#REF!</v>
      </c>
      <c r="J24" s="13"/>
    </row>
    <row r="25" spans="1:10" ht="58.5" customHeight="1">
      <c r="A25" s="11"/>
      <c r="B25" s="43" t="s">
        <v>112</v>
      </c>
      <c r="C25" s="83">
        <v>992</v>
      </c>
      <c r="D25" s="85" t="s">
        <v>14</v>
      </c>
      <c r="E25" s="85" t="s">
        <v>17</v>
      </c>
      <c r="F25" s="79" t="s">
        <v>169</v>
      </c>
      <c r="G25" s="85"/>
      <c r="H25" s="109">
        <f>SUM(H26)</f>
        <v>3012.6000000000004</v>
      </c>
      <c r="I25" s="46" t="e">
        <f>I26+#REF!+#REF!+#REF!</f>
        <v>#REF!</v>
      </c>
      <c r="J25" s="10"/>
    </row>
    <row r="26" spans="1:10" ht="87.75" customHeight="1">
      <c r="A26" s="11"/>
      <c r="B26" s="43" t="s">
        <v>113</v>
      </c>
      <c r="C26" s="83">
        <v>992</v>
      </c>
      <c r="D26" s="85" t="s">
        <v>14</v>
      </c>
      <c r="E26" s="85" t="s">
        <v>17</v>
      </c>
      <c r="F26" s="79" t="s">
        <v>170</v>
      </c>
      <c r="G26" s="85"/>
      <c r="H26" s="109">
        <f>SUM(H27,H31)</f>
        <v>3012.6000000000004</v>
      </c>
      <c r="I26" s="46">
        <v>34000</v>
      </c>
      <c r="J26" s="10"/>
    </row>
    <row r="27" spans="1:10" ht="45.75" customHeight="1">
      <c r="A27" s="11"/>
      <c r="B27" s="43" t="s">
        <v>76</v>
      </c>
      <c r="C27" s="83">
        <v>992</v>
      </c>
      <c r="D27" s="85" t="s">
        <v>14</v>
      </c>
      <c r="E27" s="85" t="s">
        <v>17</v>
      </c>
      <c r="F27" s="79" t="s">
        <v>171</v>
      </c>
      <c r="G27" s="85"/>
      <c r="H27" s="109">
        <f>SUM(H28,H29,H30)</f>
        <v>3008.8</v>
      </c>
      <c r="I27" s="46"/>
      <c r="J27" s="10"/>
    </row>
    <row r="28" spans="1:10" ht="121.5" customHeight="1">
      <c r="A28" s="11"/>
      <c r="B28" s="43" t="s">
        <v>141</v>
      </c>
      <c r="C28" s="83">
        <v>992</v>
      </c>
      <c r="D28" s="85" t="s">
        <v>14</v>
      </c>
      <c r="E28" s="85" t="s">
        <v>17</v>
      </c>
      <c r="F28" s="79" t="s">
        <v>171</v>
      </c>
      <c r="G28" s="85" t="s">
        <v>125</v>
      </c>
      <c r="H28" s="109">
        <v>2273</v>
      </c>
      <c r="I28" s="46"/>
      <c r="J28" s="10" t="s">
        <v>51</v>
      </c>
    </row>
    <row r="29" spans="1:10" ht="56.25">
      <c r="A29" s="11"/>
      <c r="B29" s="43" t="s">
        <v>284</v>
      </c>
      <c r="C29" s="83">
        <v>992</v>
      </c>
      <c r="D29" s="85" t="s">
        <v>14</v>
      </c>
      <c r="E29" s="85" t="s">
        <v>17</v>
      </c>
      <c r="F29" s="79" t="s">
        <v>171</v>
      </c>
      <c r="G29" s="85" t="s">
        <v>98</v>
      </c>
      <c r="H29" s="109">
        <v>637.8</v>
      </c>
      <c r="I29" s="46"/>
      <c r="J29" s="10" t="s">
        <v>52</v>
      </c>
    </row>
    <row r="30" spans="1:10" ht="18.75">
      <c r="A30" s="11"/>
      <c r="B30" s="45" t="s">
        <v>285</v>
      </c>
      <c r="C30" s="83">
        <v>992</v>
      </c>
      <c r="D30" s="85" t="s">
        <v>14</v>
      </c>
      <c r="E30" s="85" t="s">
        <v>17</v>
      </c>
      <c r="F30" s="79" t="s">
        <v>171</v>
      </c>
      <c r="G30" s="85" t="s">
        <v>126</v>
      </c>
      <c r="H30" s="109">
        <v>98</v>
      </c>
      <c r="I30" s="46"/>
      <c r="J30" s="10" t="s">
        <v>55</v>
      </c>
    </row>
    <row r="31" spans="1:10" ht="59.25" customHeight="1">
      <c r="A31" s="11"/>
      <c r="B31" s="45" t="s">
        <v>128</v>
      </c>
      <c r="C31" s="83">
        <v>992</v>
      </c>
      <c r="D31" s="85" t="s">
        <v>14</v>
      </c>
      <c r="E31" s="85" t="s">
        <v>17</v>
      </c>
      <c r="F31" s="79" t="s">
        <v>172</v>
      </c>
      <c r="G31" s="85"/>
      <c r="H31" s="109">
        <f>SUM(H32)</f>
        <v>3.8</v>
      </c>
      <c r="I31" s="46"/>
      <c r="J31" s="10"/>
    </row>
    <row r="32" spans="1:10" ht="37.5">
      <c r="A32" s="11"/>
      <c r="B32" s="45" t="s">
        <v>97</v>
      </c>
      <c r="C32" s="83">
        <v>992</v>
      </c>
      <c r="D32" s="85" t="s">
        <v>14</v>
      </c>
      <c r="E32" s="85" t="s">
        <v>17</v>
      </c>
      <c r="F32" s="79" t="s">
        <v>172</v>
      </c>
      <c r="G32" s="85" t="s">
        <v>98</v>
      </c>
      <c r="H32" s="109">
        <v>3.8</v>
      </c>
      <c r="I32" s="46"/>
      <c r="J32" s="10"/>
    </row>
    <row r="33" spans="1:10" ht="37.5">
      <c r="A33" s="11"/>
      <c r="B33" s="48" t="s">
        <v>312</v>
      </c>
      <c r="C33" s="81">
        <v>992</v>
      </c>
      <c r="D33" s="84" t="s">
        <v>14</v>
      </c>
      <c r="E33" s="84" t="s">
        <v>18</v>
      </c>
      <c r="F33" s="78"/>
      <c r="G33" s="84"/>
      <c r="H33" s="82">
        <f>SUM(H34)</f>
        <v>250</v>
      </c>
      <c r="I33" s="46"/>
      <c r="J33" s="10"/>
    </row>
    <row r="34" spans="1:10" ht="75">
      <c r="A34" s="11"/>
      <c r="B34" s="45" t="s">
        <v>113</v>
      </c>
      <c r="C34" s="83">
        <v>992</v>
      </c>
      <c r="D34" s="85" t="s">
        <v>14</v>
      </c>
      <c r="E34" s="85" t="s">
        <v>18</v>
      </c>
      <c r="F34" s="79" t="s">
        <v>169</v>
      </c>
      <c r="G34" s="85"/>
      <c r="H34" s="119">
        <f>SUM(H35)</f>
        <v>250</v>
      </c>
      <c r="I34" s="46"/>
      <c r="J34" s="10"/>
    </row>
    <row r="35" spans="1:10" ht="18.75">
      <c r="A35" s="11"/>
      <c r="B35" s="45" t="s">
        <v>306</v>
      </c>
      <c r="C35" s="83">
        <v>992</v>
      </c>
      <c r="D35" s="85" t="s">
        <v>14</v>
      </c>
      <c r="E35" s="85" t="s">
        <v>18</v>
      </c>
      <c r="F35" s="79" t="s">
        <v>307</v>
      </c>
      <c r="G35" s="85"/>
      <c r="H35" s="119">
        <f>SUM(H36)</f>
        <v>250</v>
      </c>
      <c r="I35" s="46"/>
      <c r="J35" s="10"/>
    </row>
    <row r="36" spans="1:10" ht="37.5">
      <c r="A36" s="11"/>
      <c r="B36" s="45" t="s">
        <v>316</v>
      </c>
      <c r="C36" s="83">
        <v>992</v>
      </c>
      <c r="D36" s="85" t="s">
        <v>308</v>
      </c>
      <c r="E36" s="85" t="s">
        <v>18</v>
      </c>
      <c r="F36" s="79" t="s">
        <v>309</v>
      </c>
      <c r="G36" s="85"/>
      <c r="H36" s="119">
        <f>SUM(H37)</f>
        <v>250</v>
      </c>
      <c r="I36" s="46"/>
      <c r="J36" s="10"/>
    </row>
    <row r="37" spans="1:10" ht="56.25">
      <c r="A37" s="11"/>
      <c r="B37" s="45" t="str">
        <f>'[2]Приложение 8'!$B$80</f>
        <v>Закупка товаров, работ и услуг для обеспечения государственных (муниципальных) нужд</v>
      </c>
      <c r="C37" s="83">
        <v>992</v>
      </c>
      <c r="D37" s="85" t="s">
        <v>308</v>
      </c>
      <c r="E37" s="85" t="s">
        <v>18</v>
      </c>
      <c r="F37" s="79" t="s">
        <v>309</v>
      </c>
      <c r="G37" s="85" t="s">
        <v>126</v>
      </c>
      <c r="H37" s="119">
        <v>250</v>
      </c>
      <c r="I37" s="46"/>
      <c r="J37" s="10"/>
    </row>
    <row r="38" spans="1:10" s="55" customFormat="1" ht="21.75" customHeight="1">
      <c r="A38" s="12"/>
      <c r="B38" s="48" t="s">
        <v>7</v>
      </c>
      <c r="C38" s="81">
        <v>992</v>
      </c>
      <c r="D38" s="84" t="s">
        <v>14</v>
      </c>
      <c r="E38" s="84" t="s">
        <v>44</v>
      </c>
      <c r="F38" s="78"/>
      <c r="G38" s="84"/>
      <c r="H38" s="108">
        <f>SUM(H39)</f>
        <v>20</v>
      </c>
      <c r="I38" s="12"/>
      <c r="J38" s="13"/>
    </row>
    <row r="39" spans="1:10" ht="56.25">
      <c r="A39" s="11"/>
      <c r="B39" s="43" t="s">
        <v>112</v>
      </c>
      <c r="C39" s="83">
        <v>992</v>
      </c>
      <c r="D39" s="85" t="s">
        <v>14</v>
      </c>
      <c r="E39" s="85" t="s">
        <v>44</v>
      </c>
      <c r="F39" s="79" t="s">
        <v>169</v>
      </c>
      <c r="G39" s="85"/>
      <c r="H39" s="109">
        <f>SUM(H40)</f>
        <v>20</v>
      </c>
      <c r="I39" s="11"/>
      <c r="J39" s="10"/>
    </row>
    <row r="40" spans="1:10" ht="39.75" customHeight="1">
      <c r="A40" s="11"/>
      <c r="B40" s="45" t="s">
        <v>77</v>
      </c>
      <c r="C40" s="83">
        <v>992</v>
      </c>
      <c r="D40" s="85" t="s">
        <v>14</v>
      </c>
      <c r="E40" s="85" t="s">
        <v>44</v>
      </c>
      <c r="F40" s="79" t="s">
        <v>173</v>
      </c>
      <c r="G40" s="85"/>
      <c r="H40" s="109">
        <f>SUM(H41)</f>
        <v>20</v>
      </c>
      <c r="I40" s="11"/>
      <c r="J40" s="10"/>
    </row>
    <row r="41" spans="1:10" ht="56.25">
      <c r="A41" s="11"/>
      <c r="B41" s="45" t="s">
        <v>114</v>
      </c>
      <c r="C41" s="83">
        <v>992</v>
      </c>
      <c r="D41" s="85" t="s">
        <v>14</v>
      </c>
      <c r="E41" s="85" t="s">
        <v>44</v>
      </c>
      <c r="F41" s="79" t="s">
        <v>174</v>
      </c>
      <c r="G41" s="85"/>
      <c r="H41" s="109">
        <f>SUM(H42)</f>
        <v>20</v>
      </c>
      <c r="I41" s="11"/>
      <c r="J41" s="10"/>
    </row>
    <row r="42" spans="1:10" ht="25.5" customHeight="1">
      <c r="A42" s="11"/>
      <c r="B42" s="45" t="s">
        <v>285</v>
      </c>
      <c r="C42" s="83">
        <v>992</v>
      </c>
      <c r="D42" s="85" t="s">
        <v>14</v>
      </c>
      <c r="E42" s="85" t="s">
        <v>44</v>
      </c>
      <c r="F42" s="79" t="s">
        <v>174</v>
      </c>
      <c r="G42" s="85" t="s">
        <v>126</v>
      </c>
      <c r="H42" s="109">
        <v>20</v>
      </c>
      <c r="I42" s="11"/>
      <c r="J42" s="10" t="s">
        <v>54</v>
      </c>
    </row>
    <row r="43" spans="1:10" s="55" customFormat="1" ht="28.5" customHeight="1">
      <c r="A43" s="58"/>
      <c r="B43" s="48" t="s">
        <v>78</v>
      </c>
      <c r="C43" s="81">
        <v>992</v>
      </c>
      <c r="D43" s="84" t="s">
        <v>14</v>
      </c>
      <c r="E43" s="84" t="s">
        <v>46</v>
      </c>
      <c r="F43" s="78"/>
      <c r="G43" s="84"/>
      <c r="H43" s="108">
        <f>SUM(H47,H48,H49,H52)</f>
        <v>4237.6</v>
      </c>
      <c r="I43" s="54"/>
      <c r="J43" s="13"/>
    </row>
    <row r="44" spans="1:10" ht="56.25">
      <c r="A44" s="19"/>
      <c r="B44" s="44" t="s">
        <v>112</v>
      </c>
      <c r="C44" s="86">
        <v>992</v>
      </c>
      <c r="D44" s="87" t="s">
        <v>14</v>
      </c>
      <c r="E44" s="87" t="s">
        <v>46</v>
      </c>
      <c r="F44" s="80" t="s">
        <v>169</v>
      </c>
      <c r="G44" s="87"/>
      <c r="H44" s="109">
        <f>SUM(H47,H48,H49,H52)</f>
        <v>4237.6</v>
      </c>
      <c r="I44" s="46"/>
      <c r="J44" s="18"/>
    </row>
    <row r="45" spans="1:10" ht="77.25" customHeight="1">
      <c r="A45" s="19"/>
      <c r="B45" s="44" t="s">
        <v>113</v>
      </c>
      <c r="C45" s="86">
        <v>992</v>
      </c>
      <c r="D45" s="87" t="s">
        <v>14</v>
      </c>
      <c r="E45" s="87" t="s">
        <v>46</v>
      </c>
      <c r="F45" s="80" t="s">
        <v>170</v>
      </c>
      <c r="G45" s="87"/>
      <c r="H45" s="109">
        <f>SUM(H47,H48,H49)</f>
        <v>4183.6</v>
      </c>
      <c r="I45" s="46"/>
      <c r="J45" s="18"/>
    </row>
    <row r="46" spans="1:10" ht="65.25" customHeight="1">
      <c r="A46" s="19"/>
      <c r="B46" s="44" t="s">
        <v>79</v>
      </c>
      <c r="C46" s="86">
        <v>992</v>
      </c>
      <c r="D46" s="87" t="s">
        <v>14</v>
      </c>
      <c r="E46" s="87" t="s">
        <v>46</v>
      </c>
      <c r="F46" s="80" t="s">
        <v>175</v>
      </c>
      <c r="G46" s="87"/>
      <c r="H46" s="109">
        <f>SUM(H47,H48,H49)</f>
        <v>4183.6</v>
      </c>
      <c r="I46" s="46"/>
      <c r="J46" s="18"/>
    </row>
    <row r="47" spans="1:10" ht="115.5" customHeight="1">
      <c r="A47" s="19"/>
      <c r="B47" s="44" t="s">
        <v>141</v>
      </c>
      <c r="C47" s="86">
        <v>992</v>
      </c>
      <c r="D47" s="87" t="s">
        <v>14</v>
      </c>
      <c r="E47" s="87" t="s">
        <v>46</v>
      </c>
      <c r="F47" s="80" t="s">
        <v>175</v>
      </c>
      <c r="G47" s="87" t="s">
        <v>125</v>
      </c>
      <c r="H47" s="109">
        <v>3585.9</v>
      </c>
      <c r="I47" s="46"/>
      <c r="J47" s="18" t="s">
        <v>99</v>
      </c>
    </row>
    <row r="48" spans="1:10" ht="56.25">
      <c r="A48" s="19"/>
      <c r="B48" s="43" t="s">
        <v>284</v>
      </c>
      <c r="C48" s="86">
        <v>992</v>
      </c>
      <c r="D48" s="87" t="s">
        <v>14</v>
      </c>
      <c r="E48" s="87" t="s">
        <v>46</v>
      </c>
      <c r="F48" s="80" t="s">
        <v>175</v>
      </c>
      <c r="G48" s="87" t="s">
        <v>98</v>
      </c>
      <c r="H48" s="109">
        <v>574.7</v>
      </c>
      <c r="I48" s="46"/>
      <c r="J48" s="18" t="s">
        <v>52</v>
      </c>
    </row>
    <row r="49" spans="1:10" ht="18.75">
      <c r="A49" s="19"/>
      <c r="B49" s="45" t="s">
        <v>285</v>
      </c>
      <c r="C49" s="86">
        <v>992</v>
      </c>
      <c r="D49" s="87" t="s">
        <v>14</v>
      </c>
      <c r="E49" s="87" t="s">
        <v>46</v>
      </c>
      <c r="F49" s="80" t="s">
        <v>175</v>
      </c>
      <c r="G49" s="87" t="s">
        <v>126</v>
      </c>
      <c r="H49" s="109">
        <v>23</v>
      </c>
      <c r="I49" s="46"/>
      <c r="J49" s="18"/>
    </row>
    <row r="50" spans="1:10" ht="37.5">
      <c r="A50" s="19"/>
      <c r="B50" s="44" t="s">
        <v>117</v>
      </c>
      <c r="C50" s="86">
        <v>992</v>
      </c>
      <c r="D50" s="87" t="s">
        <v>14</v>
      </c>
      <c r="E50" s="87" t="s">
        <v>46</v>
      </c>
      <c r="F50" s="80" t="s">
        <v>176</v>
      </c>
      <c r="G50" s="87"/>
      <c r="H50" s="109">
        <f>SUM(H51)</f>
        <v>54</v>
      </c>
      <c r="I50" s="46"/>
      <c r="J50" s="18"/>
    </row>
    <row r="51" spans="1:10" ht="37.5">
      <c r="A51" s="19"/>
      <c r="B51" s="44" t="s">
        <v>118</v>
      </c>
      <c r="C51" s="86">
        <v>992</v>
      </c>
      <c r="D51" s="87" t="s">
        <v>14</v>
      </c>
      <c r="E51" s="87" t="s">
        <v>46</v>
      </c>
      <c r="F51" s="80" t="s">
        <v>177</v>
      </c>
      <c r="G51" s="87"/>
      <c r="H51" s="109">
        <f>SUM(H52)</f>
        <v>54</v>
      </c>
      <c r="I51" s="46"/>
      <c r="J51" s="18"/>
    </row>
    <row r="52" spans="1:10" ht="37.5">
      <c r="A52" s="88"/>
      <c r="B52" s="89" t="s">
        <v>286</v>
      </c>
      <c r="C52" s="90">
        <v>992</v>
      </c>
      <c r="D52" s="91" t="s">
        <v>14</v>
      </c>
      <c r="E52" s="91" t="s">
        <v>46</v>
      </c>
      <c r="F52" s="92" t="s">
        <v>177</v>
      </c>
      <c r="G52" s="91" t="s">
        <v>127</v>
      </c>
      <c r="H52" s="110">
        <v>54</v>
      </c>
      <c r="I52" s="46"/>
      <c r="J52" s="18"/>
    </row>
    <row r="53" spans="1:10" s="55" customFormat="1" ht="27" customHeight="1">
      <c r="A53" s="58"/>
      <c r="B53" s="57" t="s">
        <v>42</v>
      </c>
      <c r="C53" s="81">
        <v>992</v>
      </c>
      <c r="D53" s="84" t="s">
        <v>16</v>
      </c>
      <c r="E53" s="84" t="s">
        <v>15</v>
      </c>
      <c r="F53" s="78"/>
      <c r="G53" s="84"/>
      <c r="H53" s="108">
        <f>H54</f>
        <v>245.29999999999998</v>
      </c>
      <c r="I53" s="54"/>
      <c r="J53" s="13"/>
    </row>
    <row r="54" spans="1:10" ht="42.75" customHeight="1">
      <c r="A54" s="19"/>
      <c r="B54" s="43" t="s">
        <v>80</v>
      </c>
      <c r="C54" s="83">
        <v>992</v>
      </c>
      <c r="D54" s="85" t="s">
        <v>16</v>
      </c>
      <c r="E54" s="85" t="s">
        <v>20</v>
      </c>
      <c r="F54" s="79"/>
      <c r="G54" s="85"/>
      <c r="H54" s="109">
        <f>SUM(H57)</f>
        <v>245.29999999999998</v>
      </c>
      <c r="I54" s="46"/>
      <c r="J54" s="10"/>
    </row>
    <row r="55" spans="1:10" ht="56.25">
      <c r="A55" s="19"/>
      <c r="B55" s="43" t="s">
        <v>112</v>
      </c>
      <c r="C55" s="83">
        <v>992</v>
      </c>
      <c r="D55" s="85" t="s">
        <v>16</v>
      </c>
      <c r="E55" s="85" t="s">
        <v>20</v>
      </c>
      <c r="F55" s="79" t="s">
        <v>169</v>
      </c>
      <c r="G55" s="85"/>
      <c r="H55" s="109">
        <f>SUM(H57)</f>
        <v>245.29999999999998</v>
      </c>
      <c r="I55" s="46"/>
      <c r="J55" s="10"/>
    </row>
    <row r="56" spans="1:10" ht="75">
      <c r="A56" s="19"/>
      <c r="B56" s="43" t="s">
        <v>113</v>
      </c>
      <c r="C56" s="83">
        <v>992</v>
      </c>
      <c r="D56" s="85" t="s">
        <v>16</v>
      </c>
      <c r="E56" s="85" t="s">
        <v>20</v>
      </c>
      <c r="F56" s="79" t="s">
        <v>170</v>
      </c>
      <c r="G56" s="85"/>
      <c r="H56" s="109">
        <f>SUM(H57)</f>
        <v>245.29999999999998</v>
      </c>
      <c r="I56" s="46"/>
      <c r="J56" s="10"/>
    </row>
    <row r="57" spans="1:10" ht="61.5" customHeight="1">
      <c r="A57" s="19"/>
      <c r="B57" s="43" t="s">
        <v>27</v>
      </c>
      <c r="C57" s="83">
        <v>992</v>
      </c>
      <c r="D57" s="85" t="s">
        <v>16</v>
      </c>
      <c r="E57" s="85" t="s">
        <v>20</v>
      </c>
      <c r="F57" s="79" t="s">
        <v>178</v>
      </c>
      <c r="G57" s="85"/>
      <c r="H57" s="109">
        <f>H58+H59</f>
        <v>245.29999999999998</v>
      </c>
      <c r="I57" s="46"/>
      <c r="J57" s="10"/>
    </row>
    <row r="58" spans="1:10" ht="112.5">
      <c r="A58" s="19"/>
      <c r="B58" s="43" t="s">
        <v>141</v>
      </c>
      <c r="C58" s="83">
        <v>992</v>
      </c>
      <c r="D58" s="85" t="s">
        <v>16</v>
      </c>
      <c r="E58" s="85" t="s">
        <v>20</v>
      </c>
      <c r="F58" s="79" t="s">
        <v>178</v>
      </c>
      <c r="G58" s="85" t="s">
        <v>125</v>
      </c>
      <c r="H58" s="109">
        <v>215.6</v>
      </c>
      <c r="I58" s="46"/>
      <c r="J58" s="10" t="s">
        <v>51</v>
      </c>
    </row>
    <row r="59" spans="1:10" ht="56.25">
      <c r="A59" s="19"/>
      <c r="B59" s="43" t="s">
        <v>284</v>
      </c>
      <c r="C59" s="83">
        <v>992</v>
      </c>
      <c r="D59" s="85" t="s">
        <v>16</v>
      </c>
      <c r="E59" s="85" t="s">
        <v>20</v>
      </c>
      <c r="F59" s="79" t="s">
        <v>178</v>
      </c>
      <c r="G59" s="85" t="s">
        <v>98</v>
      </c>
      <c r="H59" s="109">
        <v>29.7</v>
      </c>
      <c r="I59" s="46"/>
      <c r="J59" s="10"/>
    </row>
    <row r="60" spans="1:10" s="55" customFormat="1" ht="44.25" customHeight="1">
      <c r="A60" s="58"/>
      <c r="B60" s="57" t="s">
        <v>28</v>
      </c>
      <c r="C60" s="81">
        <v>992</v>
      </c>
      <c r="D60" s="84" t="s">
        <v>20</v>
      </c>
      <c r="E60" s="84" t="s">
        <v>15</v>
      </c>
      <c r="F60" s="78"/>
      <c r="G60" s="84"/>
      <c r="H60" s="109">
        <f>H61</f>
        <v>15</v>
      </c>
      <c r="I60" s="54"/>
      <c r="J60" s="13"/>
    </row>
    <row r="61" spans="1:10" ht="80.25" customHeight="1">
      <c r="A61" s="19"/>
      <c r="B61" s="43" t="s">
        <v>317</v>
      </c>
      <c r="C61" s="83">
        <v>992</v>
      </c>
      <c r="D61" s="85" t="s">
        <v>20</v>
      </c>
      <c r="E61" s="85" t="s">
        <v>48</v>
      </c>
      <c r="F61" s="79"/>
      <c r="G61" s="85"/>
      <c r="H61" s="109">
        <f>H69+H71+H65</f>
        <v>15</v>
      </c>
      <c r="I61" s="46"/>
      <c r="J61" s="10"/>
    </row>
    <row r="62" spans="1:10" ht="27.75" customHeight="1">
      <c r="A62" s="19"/>
      <c r="B62" s="43" t="s">
        <v>81</v>
      </c>
      <c r="C62" s="83">
        <v>992</v>
      </c>
      <c r="D62" s="85" t="s">
        <v>20</v>
      </c>
      <c r="E62" s="85" t="s">
        <v>48</v>
      </c>
      <c r="F62" s="79" t="s">
        <v>179</v>
      </c>
      <c r="G62" s="85"/>
      <c r="H62" s="109">
        <f>H63</f>
        <v>5</v>
      </c>
      <c r="I62" s="46"/>
      <c r="J62" s="10"/>
    </row>
    <row r="63" spans="1:10" ht="80.25" customHeight="1">
      <c r="A63" s="19"/>
      <c r="B63" s="43" t="s">
        <v>29</v>
      </c>
      <c r="C63" s="83">
        <v>992</v>
      </c>
      <c r="D63" s="85" t="s">
        <v>20</v>
      </c>
      <c r="E63" s="85" t="s">
        <v>48</v>
      </c>
      <c r="F63" s="79" t="s">
        <v>180</v>
      </c>
      <c r="G63" s="85"/>
      <c r="H63" s="109">
        <f>H64</f>
        <v>5</v>
      </c>
      <c r="I63" s="46"/>
      <c r="J63" s="10"/>
    </row>
    <row r="64" spans="1:10" ht="80.25" customHeight="1">
      <c r="A64" s="19"/>
      <c r="B64" s="43" t="s">
        <v>82</v>
      </c>
      <c r="C64" s="83">
        <v>992</v>
      </c>
      <c r="D64" s="85" t="s">
        <v>20</v>
      </c>
      <c r="E64" s="85" t="s">
        <v>48</v>
      </c>
      <c r="F64" s="79" t="s">
        <v>181</v>
      </c>
      <c r="G64" s="85"/>
      <c r="H64" s="109">
        <f>H65</f>
        <v>5</v>
      </c>
      <c r="I64" s="46"/>
      <c r="J64" s="10"/>
    </row>
    <row r="65" spans="1:10" ht="80.25" customHeight="1">
      <c r="A65" s="19"/>
      <c r="B65" s="43" t="s">
        <v>284</v>
      </c>
      <c r="C65" s="83">
        <v>992</v>
      </c>
      <c r="D65" s="85" t="s">
        <v>20</v>
      </c>
      <c r="E65" s="85" t="s">
        <v>48</v>
      </c>
      <c r="F65" s="79" t="s">
        <v>181</v>
      </c>
      <c r="G65" s="85" t="s">
        <v>98</v>
      </c>
      <c r="H65" s="109">
        <v>5</v>
      </c>
      <c r="I65" s="46"/>
      <c r="J65" s="10"/>
    </row>
    <row r="66" spans="1:10" ht="75" customHeight="1">
      <c r="A66" s="19"/>
      <c r="B66" s="122" t="s">
        <v>319</v>
      </c>
      <c r="C66" s="83">
        <v>992</v>
      </c>
      <c r="D66" s="85" t="s">
        <v>20</v>
      </c>
      <c r="E66" s="85" t="s">
        <v>48</v>
      </c>
      <c r="F66" s="79" t="s">
        <v>182</v>
      </c>
      <c r="G66" s="85"/>
      <c r="H66" s="109">
        <f>H69+H71</f>
        <v>10</v>
      </c>
      <c r="I66" s="46"/>
      <c r="J66" s="10"/>
    </row>
    <row r="67" spans="1:10" ht="62.25" customHeight="1">
      <c r="A67" s="19"/>
      <c r="B67" s="43" t="s">
        <v>279</v>
      </c>
      <c r="C67" s="83">
        <v>992</v>
      </c>
      <c r="D67" s="85" t="s">
        <v>20</v>
      </c>
      <c r="E67" s="85" t="s">
        <v>48</v>
      </c>
      <c r="F67" s="79" t="s">
        <v>183</v>
      </c>
      <c r="G67" s="85"/>
      <c r="H67" s="109">
        <v>5</v>
      </c>
      <c r="I67" s="46"/>
      <c r="J67" s="10"/>
    </row>
    <row r="68" spans="1:10" ht="39" customHeight="1">
      <c r="A68" s="19"/>
      <c r="B68" s="43" t="s">
        <v>139</v>
      </c>
      <c r="C68" s="83">
        <v>992</v>
      </c>
      <c r="D68" s="85" t="s">
        <v>20</v>
      </c>
      <c r="E68" s="85" t="s">
        <v>48</v>
      </c>
      <c r="F68" s="79" t="s">
        <v>184</v>
      </c>
      <c r="G68" s="85"/>
      <c r="H68" s="109">
        <v>5</v>
      </c>
      <c r="I68" s="46"/>
      <c r="J68" s="10"/>
    </row>
    <row r="69" spans="1:10" ht="51" customHeight="1">
      <c r="A69" s="19"/>
      <c r="B69" s="43" t="s">
        <v>97</v>
      </c>
      <c r="C69" s="83">
        <v>992</v>
      </c>
      <c r="D69" s="85" t="s">
        <v>20</v>
      </c>
      <c r="E69" s="85" t="s">
        <v>48</v>
      </c>
      <c r="F69" s="79" t="s">
        <v>184</v>
      </c>
      <c r="G69" s="85" t="s">
        <v>98</v>
      </c>
      <c r="H69" s="109">
        <v>5</v>
      </c>
      <c r="I69" s="46"/>
      <c r="J69" s="10"/>
    </row>
    <row r="70" spans="1:10" ht="51" customHeight="1">
      <c r="A70" s="19"/>
      <c r="B70" s="89" t="s">
        <v>294</v>
      </c>
      <c r="C70" s="83">
        <v>992</v>
      </c>
      <c r="D70" s="85" t="s">
        <v>20</v>
      </c>
      <c r="E70" s="85" t="s">
        <v>48</v>
      </c>
      <c r="F70" s="79" t="s">
        <v>291</v>
      </c>
      <c r="G70" s="85"/>
      <c r="H70" s="109">
        <v>5</v>
      </c>
      <c r="I70" s="46"/>
      <c r="J70" s="10"/>
    </row>
    <row r="71" spans="1:10" ht="51" customHeight="1">
      <c r="A71" s="19"/>
      <c r="B71" s="89" t="s">
        <v>97</v>
      </c>
      <c r="C71" s="83">
        <v>992</v>
      </c>
      <c r="D71" s="85" t="s">
        <v>20</v>
      </c>
      <c r="E71" s="85" t="s">
        <v>48</v>
      </c>
      <c r="F71" s="79" t="s">
        <v>291</v>
      </c>
      <c r="G71" s="85" t="s">
        <v>98</v>
      </c>
      <c r="H71" s="109">
        <v>5</v>
      </c>
      <c r="I71" s="46"/>
      <c r="J71" s="10"/>
    </row>
    <row r="72" spans="1:256" s="55" customFormat="1" ht="26.25" customHeight="1">
      <c r="A72" s="58"/>
      <c r="B72" s="48" t="s">
        <v>246</v>
      </c>
      <c r="C72" s="81">
        <v>992</v>
      </c>
      <c r="D72" s="84" t="s">
        <v>17</v>
      </c>
      <c r="E72" s="84" t="s">
        <v>15</v>
      </c>
      <c r="F72" s="78"/>
      <c r="G72" s="84"/>
      <c r="H72" s="108">
        <f>H73</f>
        <v>12661.7</v>
      </c>
      <c r="I72" s="54"/>
      <c r="J72" s="13"/>
      <c r="IV72" s="55">
        <f>SUM(A72:IU72)</f>
        <v>13653.7</v>
      </c>
    </row>
    <row r="73" spans="1:10" s="94" customFormat="1" ht="27.75" customHeight="1">
      <c r="A73" s="19"/>
      <c r="B73" s="45" t="s">
        <v>83</v>
      </c>
      <c r="C73" s="83">
        <v>992</v>
      </c>
      <c r="D73" s="85" t="s">
        <v>17</v>
      </c>
      <c r="E73" s="85" t="s">
        <v>21</v>
      </c>
      <c r="F73" s="79"/>
      <c r="G73" s="85"/>
      <c r="H73" s="109">
        <f>H74</f>
        <v>12661.7</v>
      </c>
      <c r="I73" s="46"/>
      <c r="J73" s="10"/>
    </row>
    <row r="74" spans="1:10" ht="85.5" customHeight="1">
      <c r="A74" s="19"/>
      <c r="B74" s="45" t="s">
        <v>133</v>
      </c>
      <c r="C74" s="83">
        <v>992</v>
      </c>
      <c r="D74" s="85" t="s">
        <v>17</v>
      </c>
      <c r="E74" s="85" t="s">
        <v>21</v>
      </c>
      <c r="F74" s="79" t="s">
        <v>185</v>
      </c>
      <c r="G74" s="85"/>
      <c r="H74" s="109">
        <f>SUM(H75)</f>
        <v>12661.7</v>
      </c>
      <c r="I74" s="46"/>
      <c r="J74" s="10"/>
    </row>
    <row r="75" spans="1:10" ht="44.25" customHeight="1">
      <c r="A75" s="19"/>
      <c r="B75" s="29" t="s">
        <v>320</v>
      </c>
      <c r="C75" s="83">
        <v>992</v>
      </c>
      <c r="D75" s="85" t="s">
        <v>17</v>
      </c>
      <c r="E75" s="85" t="s">
        <v>21</v>
      </c>
      <c r="F75" s="79" t="s">
        <v>186</v>
      </c>
      <c r="G75" s="85"/>
      <c r="H75" s="109">
        <f>H78+H80</f>
        <v>12661.7</v>
      </c>
      <c r="I75" s="46"/>
      <c r="J75" s="10"/>
    </row>
    <row r="76" spans="1:10" ht="38.25" customHeight="1">
      <c r="A76" s="19"/>
      <c r="B76" s="29" t="s">
        <v>322</v>
      </c>
      <c r="C76" s="83">
        <v>992</v>
      </c>
      <c r="D76" s="85" t="s">
        <v>17</v>
      </c>
      <c r="E76" s="85" t="s">
        <v>21</v>
      </c>
      <c r="F76" s="79" t="s">
        <v>321</v>
      </c>
      <c r="G76" s="85"/>
      <c r="H76" s="109">
        <f>H78+H80</f>
        <v>12661.7</v>
      </c>
      <c r="I76" s="46"/>
      <c r="J76" s="10"/>
    </row>
    <row r="77" spans="1:10" ht="60.75" customHeight="1">
      <c r="A77" s="19"/>
      <c r="B77" s="45" t="s">
        <v>247</v>
      </c>
      <c r="C77" s="83">
        <v>992</v>
      </c>
      <c r="D77" s="85" t="s">
        <v>17</v>
      </c>
      <c r="E77" s="85" t="s">
        <v>21</v>
      </c>
      <c r="F77" s="79" t="s">
        <v>251</v>
      </c>
      <c r="G77" s="85"/>
      <c r="H77" s="109">
        <f>H78</f>
        <v>4565.8</v>
      </c>
      <c r="I77" s="46"/>
      <c r="J77" s="10"/>
    </row>
    <row r="78" spans="1:10" ht="60" customHeight="1">
      <c r="A78" s="19"/>
      <c r="B78" s="43" t="s">
        <v>284</v>
      </c>
      <c r="C78" s="83">
        <v>992</v>
      </c>
      <c r="D78" s="85" t="s">
        <v>17</v>
      </c>
      <c r="E78" s="85" t="s">
        <v>21</v>
      </c>
      <c r="F78" s="79" t="s">
        <v>251</v>
      </c>
      <c r="G78" s="85" t="s">
        <v>98</v>
      </c>
      <c r="H78" s="110">
        <v>4565.8</v>
      </c>
      <c r="I78" s="46"/>
      <c r="J78" s="10" t="s">
        <v>52</v>
      </c>
    </row>
    <row r="79" spans="1:10" ht="132" customHeight="1">
      <c r="A79" s="19"/>
      <c r="B79" s="45" t="s">
        <v>300</v>
      </c>
      <c r="C79" s="83">
        <v>992</v>
      </c>
      <c r="D79" s="85" t="s">
        <v>17</v>
      </c>
      <c r="E79" s="85" t="s">
        <v>21</v>
      </c>
      <c r="F79" s="79" t="s">
        <v>298</v>
      </c>
      <c r="G79" s="85"/>
      <c r="H79" s="110">
        <f>H80</f>
        <v>8095.9</v>
      </c>
      <c r="I79" s="46"/>
      <c r="J79" s="10"/>
    </row>
    <row r="80" spans="1:10" ht="60" customHeight="1">
      <c r="A80" s="19"/>
      <c r="B80" s="43" t="s">
        <v>284</v>
      </c>
      <c r="C80" s="83">
        <v>992</v>
      </c>
      <c r="D80" s="85" t="s">
        <v>17</v>
      </c>
      <c r="E80" s="85" t="s">
        <v>21</v>
      </c>
      <c r="F80" s="79" t="s">
        <v>298</v>
      </c>
      <c r="G80" s="85" t="s">
        <v>98</v>
      </c>
      <c r="H80" s="110">
        <v>8095.9</v>
      </c>
      <c r="I80" s="46"/>
      <c r="J80" s="10"/>
    </row>
    <row r="81" spans="1:10" s="55" customFormat="1" ht="25.5" customHeight="1">
      <c r="A81" s="58"/>
      <c r="B81" s="57" t="s">
        <v>30</v>
      </c>
      <c r="C81" s="81">
        <v>992</v>
      </c>
      <c r="D81" s="84" t="s">
        <v>22</v>
      </c>
      <c r="E81" s="84" t="s">
        <v>15</v>
      </c>
      <c r="F81" s="78"/>
      <c r="G81" s="84"/>
      <c r="H81" s="108">
        <f>H82+H88</f>
        <v>1089.2</v>
      </c>
      <c r="I81" s="54"/>
      <c r="J81" s="13"/>
    </row>
    <row r="82" spans="1:10" s="55" customFormat="1" ht="25.5" customHeight="1">
      <c r="A82" s="58"/>
      <c r="B82" s="44" t="s">
        <v>100</v>
      </c>
      <c r="C82" s="86">
        <v>992</v>
      </c>
      <c r="D82" s="87" t="s">
        <v>22</v>
      </c>
      <c r="E82" s="98" t="s">
        <v>16</v>
      </c>
      <c r="F82" s="80"/>
      <c r="G82" s="87"/>
      <c r="H82" s="108">
        <f>SUM(H83,)</f>
        <v>230</v>
      </c>
      <c r="I82" s="54"/>
      <c r="J82" s="18"/>
    </row>
    <row r="83" spans="1:10" s="55" customFormat="1" ht="82.5" customHeight="1">
      <c r="A83" s="58"/>
      <c r="B83" s="44" t="s">
        <v>133</v>
      </c>
      <c r="C83" s="86">
        <v>992</v>
      </c>
      <c r="D83" s="87" t="s">
        <v>22</v>
      </c>
      <c r="E83" s="87" t="s">
        <v>16</v>
      </c>
      <c r="F83" s="80" t="s">
        <v>185</v>
      </c>
      <c r="G83" s="87"/>
      <c r="H83" s="109">
        <f>SUM(H84)</f>
        <v>230</v>
      </c>
      <c r="I83" s="54"/>
      <c r="J83" s="18"/>
    </row>
    <row r="84" spans="1:10" s="55" customFormat="1" ht="25.5" customHeight="1">
      <c r="A84" s="58"/>
      <c r="B84" s="44" t="s">
        <v>101</v>
      </c>
      <c r="C84" s="86">
        <v>992</v>
      </c>
      <c r="D84" s="87" t="s">
        <v>22</v>
      </c>
      <c r="E84" s="87" t="s">
        <v>16</v>
      </c>
      <c r="F84" s="80" t="s">
        <v>186</v>
      </c>
      <c r="G84" s="87"/>
      <c r="H84" s="109">
        <f>H87</f>
        <v>230</v>
      </c>
      <c r="I84" s="54"/>
      <c r="J84" s="18"/>
    </row>
    <row r="85" spans="1:10" s="55" customFormat="1" ht="60" customHeight="1">
      <c r="A85" s="58"/>
      <c r="B85" s="44" t="s">
        <v>324</v>
      </c>
      <c r="C85" s="86">
        <v>992</v>
      </c>
      <c r="D85" s="87" t="s">
        <v>22</v>
      </c>
      <c r="E85" s="87" t="s">
        <v>16</v>
      </c>
      <c r="F85" s="80" t="s">
        <v>323</v>
      </c>
      <c r="G85" s="87"/>
      <c r="H85" s="109">
        <f>H86</f>
        <v>230</v>
      </c>
      <c r="I85" s="54"/>
      <c r="J85" s="18"/>
    </row>
    <row r="86" spans="1:10" s="55" customFormat="1" ht="39.75" customHeight="1">
      <c r="A86" s="58"/>
      <c r="B86" s="44" t="s">
        <v>102</v>
      </c>
      <c r="C86" s="86">
        <v>992</v>
      </c>
      <c r="D86" s="87" t="s">
        <v>22</v>
      </c>
      <c r="E86" s="87" t="s">
        <v>16</v>
      </c>
      <c r="F86" s="80" t="s">
        <v>253</v>
      </c>
      <c r="G86" s="87"/>
      <c r="H86" s="109">
        <f>SUM(H87)</f>
        <v>230</v>
      </c>
      <c r="I86" s="54"/>
      <c r="J86" s="18"/>
    </row>
    <row r="87" spans="1:10" s="55" customFormat="1" ht="62.25" customHeight="1">
      <c r="A87" s="58"/>
      <c r="B87" s="43" t="s">
        <v>284</v>
      </c>
      <c r="C87" s="86">
        <v>992</v>
      </c>
      <c r="D87" s="87" t="s">
        <v>22</v>
      </c>
      <c r="E87" s="87" t="s">
        <v>16</v>
      </c>
      <c r="F87" s="80" t="s">
        <v>253</v>
      </c>
      <c r="G87" s="87" t="s">
        <v>98</v>
      </c>
      <c r="H87" s="109">
        <v>230</v>
      </c>
      <c r="I87" s="54"/>
      <c r="J87" s="18" t="s">
        <v>52</v>
      </c>
    </row>
    <row r="88" spans="1:10" s="59" customFormat="1" ht="24.75" customHeight="1">
      <c r="A88" s="58"/>
      <c r="B88" s="57" t="s">
        <v>11</v>
      </c>
      <c r="C88" s="81">
        <v>992</v>
      </c>
      <c r="D88" s="84" t="s">
        <v>22</v>
      </c>
      <c r="E88" s="84" t="s">
        <v>20</v>
      </c>
      <c r="F88" s="78"/>
      <c r="G88" s="84"/>
      <c r="H88" s="108">
        <f>H89</f>
        <v>859.2</v>
      </c>
      <c r="I88" s="46"/>
      <c r="J88" s="10"/>
    </row>
    <row r="89" spans="1:10" ht="78" customHeight="1">
      <c r="A89" s="19"/>
      <c r="B89" s="43" t="s">
        <v>134</v>
      </c>
      <c r="C89" s="83">
        <v>992</v>
      </c>
      <c r="D89" s="85" t="s">
        <v>22</v>
      </c>
      <c r="E89" s="85" t="s">
        <v>20</v>
      </c>
      <c r="F89" s="79" t="s">
        <v>187</v>
      </c>
      <c r="G89" s="85"/>
      <c r="H89" s="109">
        <f>SUM(H92)</f>
        <v>859.2</v>
      </c>
      <c r="I89" s="46"/>
      <c r="J89" s="10"/>
    </row>
    <row r="90" spans="1:10" ht="41.25" customHeight="1" hidden="1">
      <c r="A90" s="19"/>
      <c r="B90" s="43" t="s">
        <v>84</v>
      </c>
      <c r="C90" s="83">
        <v>992</v>
      </c>
      <c r="D90" s="85" t="s">
        <v>115</v>
      </c>
      <c r="E90" s="85" t="s">
        <v>20</v>
      </c>
      <c r="F90" s="79" t="s">
        <v>85</v>
      </c>
      <c r="G90" s="85"/>
      <c r="H90" s="109">
        <f>SUM(H91)</f>
        <v>0</v>
      </c>
      <c r="I90" s="46"/>
      <c r="J90" s="10"/>
    </row>
    <row r="91" spans="1:10" ht="41.25" customHeight="1" hidden="1">
      <c r="A91" s="19"/>
      <c r="B91" s="43" t="s">
        <v>53</v>
      </c>
      <c r="C91" s="83">
        <v>992</v>
      </c>
      <c r="D91" s="85" t="s">
        <v>18</v>
      </c>
      <c r="E91" s="85" t="s">
        <v>20</v>
      </c>
      <c r="F91" s="79" t="s">
        <v>85</v>
      </c>
      <c r="G91" s="85" t="s">
        <v>52</v>
      </c>
      <c r="H91" s="109"/>
      <c r="I91" s="46"/>
      <c r="J91" s="10" t="s">
        <v>52</v>
      </c>
    </row>
    <row r="92" spans="1:10" ht="57.75" customHeight="1">
      <c r="A92" s="19"/>
      <c r="B92" s="43" t="s">
        <v>325</v>
      </c>
      <c r="C92" s="83">
        <v>992</v>
      </c>
      <c r="D92" s="85" t="s">
        <v>22</v>
      </c>
      <c r="E92" s="85" t="s">
        <v>20</v>
      </c>
      <c r="F92" s="79" t="s">
        <v>188</v>
      </c>
      <c r="G92" s="85"/>
      <c r="H92" s="109">
        <f>H95+H97+H99+H101+H103</f>
        <v>859.2</v>
      </c>
      <c r="I92" s="46"/>
      <c r="J92" s="10"/>
    </row>
    <row r="93" spans="1:10" ht="41.25" customHeight="1">
      <c r="A93" s="19"/>
      <c r="B93" s="43" t="s">
        <v>129</v>
      </c>
      <c r="C93" s="83">
        <v>992</v>
      </c>
      <c r="D93" s="85" t="s">
        <v>22</v>
      </c>
      <c r="E93" s="85" t="s">
        <v>20</v>
      </c>
      <c r="F93" s="79" t="s">
        <v>326</v>
      </c>
      <c r="G93" s="85"/>
      <c r="H93" s="109">
        <f>H92</f>
        <v>859.2</v>
      </c>
      <c r="I93" s="46"/>
      <c r="J93" s="10"/>
    </row>
    <row r="94" spans="1:10" ht="59.25" customHeight="1">
      <c r="A94" s="19"/>
      <c r="B94" s="43" t="s">
        <v>275</v>
      </c>
      <c r="C94" s="83">
        <v>992</v>
      </c>
      <c r="D94" s="85" t="s">
        <v>22</v>
      </c>
      <c r="E94" s="85" t="s">
        <v>20</v>
      </c>
      <c r="F94" s="79" t="s">
        <v>254</v>
      </c>
      <c r="G94" s="85"/>
      <c r="H94" s="109">
        <f>H95</f>
        <v>69.5</v>
      </c>
      <c r="I94" s="46"/>
      <c r="J94" s="10"/>
    </row>
    <row r="95" spans="1:10" ht="58.5" customHeight="1">
      <c r="A95" s="19"/>
      <c r="B95" s="43" t="s">
        <v>284</v>
      </c>
      <c r="C95" s="83">
        <v>992</v>
      </c>
      <c r="D95" s="85" t="s">
        <v>22</v>
      </c>
      <c r="E95" s="85" t="s">
        <v>20</v>
      </c>
      <c r="F95" s="79" t="s">
        <v>254</v>
      </c>
      <c r="G95" s="85" t="s">
        <v>98</v>
      </c>
      <c r="H95" s="109">
        <v>69.5</v>
      </c>
      <c r="I95" s="46"/>
      <c r="J95" s="10" t="s">
        <v>52</v>
      </c>
    </row>
    <row r="96" spans="1:10" ht="24.75" customHeight="1">
      <c r="A96" s="19"/>
      <c r="B96" s="43" t="s">
        <v>292</v>
      </c>
      <c r="C96" s="83">
        <v>992</v>
      </c>
      <c r="D96" s="85" t="s">
        <v>22</v>
      </c>
      <c r="E96" s="85" t="s">
        <v>20</v>
      </c>
      <c r="F96" s="79" t="s">
        <v>293</v>
      </c>
      <c r="G96" s="85"/>
      <c r="H96" s="109">
        <f>H97</f>
        <v>346.7</v>
      </c>
      <c r="I96" s="46"/>
      <c r="J96" s="10"/>
    </row>
    <row r="97" spans="1:10" ht="58.5" customHeight="1">
      <c r="A97" s="19"/>
      <c r="B97" s="43" t="str">
        <f>'[1]Приложение 8'!$B$80</f>
        <v>Закупка товаров, работ и услуг для обеспечения государственных (муниципальных) нужд</v>
      </c>
      <c r="C97" s="83">
        <v>992</v>
      </c>
      <c r="D97" s="85" t="s">
        <v>22</v>
      </c>
      <c r="E97" s="85" t="s">
        <v>20</v>
      </c>
      <c r="F97" s="79" t="s">
        <v>293</v>
      </c>
      <c r="G97" s="85" t="s">
        <v>98</v>
      </c>
      <c r="H97" s="109">
        <v>346.7</v>
      </c>
      <c r="I97" s="46"/>
      <c r="J97" s="10"/>
    </row>
    <row r="98" spans="1:10" ht="41.25" customHeight="1">
      <c r="A98" s="19"/>
      <c r="B98" s="43" t="s">
        <v>86</v>
      </c>
      <c r="C98" s="83">
        <v>992</v>
      </c>
      <c r="D98" s="85" t="s">
        <v>22</v>
      </c>
      <c r="E98" s="85" t="s">
        <v>20</v>
      </c>
      <c r="F98" s="79" t="s">
        <v>255</v>
      </c>
      <c r="G98" s="85"/>
      <c r="H98" s="109">
        <f>SUM(H99)</f>
        <v>145</v>
      </c>
      <c r="I98" s="46"/>
      <c r="J98" s="10"/>
    </row>
    <row r="99" spans="1:10" ht="56.25">
      <c r="A99" s="19"/>
      <c r="B99" s="43" t="s">
        <v>284</v>
      </c>
      <c r="C99" s="83">
        <v>992</v>
      </c>
      <c r="D99" s="85" t="s">
        <v>22</v>
      </c>
      <c r="E99" s="85" t="s">
        <v>20</v>
      </c>
      <c r="F99" s="79" t="s">
        <v>255</v>
      </c>
      <c r="G99" s="85" t="s">
        <v>98</v>
      </c>
      <c r="H99" s="109">
        <v>145</v>
      </c>
      <c r="I99" s="46"/>
      <c r="J99" s="10" t="s">
        <v>52</v>
      </c>
    </row>
    <row r="100" spans="1:10" ht="41.25" customHeight="1">
      <c r="A100" s="19"/>
      <c r="B100" s="43" t="s">
        <v>87</v>
      </c>
      <c r="C100" s="83">
        <v>992</v>
      </c>
      <c r="D100" s="85" t="s">
        <v>22</v>
      </c>
      <c r="E100" s="85" t="s">
        <v>20</v>
      </c>
      <c r="F100" s="79" t="s">
        <v>256</v>
      </c>
      <c r="G100" s="85"/>
      <c r="H100" s="109">
        <f>SUM(H101)</f>
        <v>30</v>
      </c>
      <c r="I100" s="46"/>
      <c r="J100" s="10"/>
    </row>
    <row r="101" spans="1:10" ht="56.25">
      <c r="A101" s="19"/>
      <c r="B101" s="43" t="s">
        <v>284</v>
      </c>
      <c r="C101" s="83">
        <v>992</v>
      </c>
      <c r="D101" s="85" t="s">
        <v>22</v>
      </c>
      <c r="E101" s="85" t="s">
        <v>20</v>
      </c>
      <c r="F101" s="79" t="s">
        <v>256</v>
      </c>
      <c r="G101" s="85" t="s">
        <v>98</v>
      </c>
      <c r="H101" s="109">
        <v>30</v>
      </c>
      <c r="I101" s="46"/>
      <c r="J101" s="10" t="s">
        <v>52</v>
      </c>
    </row>
    <row r="102" spans="1:10" ht="18.75">
      <c r="A102" s="19"/>
      <c r="B102" s="89" t="s">
        <v>295</v>
      </c>
      <c r="C102" s="83">
        <v>992</v>
      </c>
      <c r="D102" s="85" t="s">
        <v>22</v>
      </c>
      <c r="E102" s="85" t="s">
        <v>20</v>
      </c>
      <c r="F102" s="79" t="s">
        <v>310</v>
      </c>
      <c r="G102" s="85"/>
      <c r="H102" s="109">
        <f>H103</f>
        <v>268</v>
      </c>
      <c r="I102" s="46"/>
      <c r="J102" s="10"/>
    </row>
    <row r="103" spans="1:10" ht="56.25">
      <c r="A103" s="19"/>
      <c r="B103" s="43" t="s">
        <v>284</v>
      </c>
      <c r="C103" s="83">
        <v>992</v>
      </c>
      <c r="D103" s="85" t="s">
        <v>22</v>
      </c>
      <c r="E103" s="85" t="s">
        <v>20</v>
      </c>
      <c r="F103" s="79" t="s">
        <v>310</v>
      </c>
      <c r="G103" s="85" t="s">
        <v>98</v>
      </c>
      <c r="H103" s="109">
        <v>268</v>
      </c>
      <c r="I103" s="46"/>
      <c r="J103" s="10"/>
    </row>
    <row r="104" spans="1:10" s="55" customFormat="1" ht="24.75" customHeight="1">
      <c r="A104" s="58"/>
      <c r="B104" s="48" t="s">
        <v>31</v>
      </c>
      <c r="C104" s="81">
        <v>992</v>
      </c>
      <c r="D104" s="84" t="s">
        <v>18</v>
      </c>
      <c r="E104" s="84" t="s">
        <v>15</v>
      </c>
      <c r="F104" s="78"/>
      <c r="G104" s="84"/>
      <c r="H104" s="108">
        <f>SUM(H105)</f>
        <v>30</v>
      </c>
      <c r="I104" s="54" t="e">
        <f>I105</f>
        <v>#REF!</v>
      </c>
      <c r="J104" s="13"/>
    </row>
    <row r="105" spans="1:10" ht="23.25" customHeight="1">
      <c r="A105" s="19"/>
      <c r="B105" s="45" t="s">
        <v>280</v>
      </c>
      <c r="C105" s="83">
        <v>992</v>
      </c>
      <c r="D105" s="85" t="s">
        <v>18</v>
      </c>
      <c r="E105" s="85" t="s">
        <v>18</v>
      </c>
      <c r="F105" s="79"/>
      <c r="G105" s="85"/>
      <c r="H105" s="109">
        <f>SUM(H106)</f>
        <v>30</v>
      </c>
      <c r="I105" s="46" t="e">
        <f>I107</f>
        <v>#REF!</v>
      </c>
      <c r="J105" s="10"/>
    </row>
    <row r="106" spans="1:10" ht="58.5" customHeight="1">
      <c r="A106" s="19"/>
      <c r="B106" s="43" t="s">
        <v>135</v>
      </c>
      <c r="C106" s="83">
        <v>992</v>
      </c>
      <c r="D106" s="85" t="s">
        <v>18</v>
      </c>
      <c r="E106" s="85" t="s">
        <v>18</v>
      </c>
      <c r="F106" s="79" t="s">
        <v>189</v>
      </c>
      <c r="G106" s="85"/>
      <c r="H106" s="109">
        <f>SUM(H107)</f>
        <v>30</v>
      </c>
      <c r="I106" s="46"/>
      <c r="J106" s="10"/>
    </row>
    <row r="107" spans="1:10" ht="59.25" customHeight="1">
      <c r="A107" s="19"/>
      <c r="B107" s="45" t="s">
        <v>327</v>
      </c>
      <c r="C107" s="83">
        <v>992</v>
      </c>
      <c r="D107" s="85" t="s">
        <v>18</v>
      </c>
      <c r="E107" s="85" t="s">
        <v>18</v>
      </c>
      <c r="F107" s="79" t="s">
        <v>190</v>
      </c>
      <c r="G107" s="85"/>
      <c r="H107" s="109">
        <f>SUM(H109)</f>
        <v>30</v>
      </c>
      <c r="I107" s="46" t="e">
        <f>#REF!+I109</f>
        <v>#REF!</v>
      </c>
      <c r="J107" s="10"/>
    </row>
    <row r="108" spans="1:10" ht="45.75" customHeight="1">
      <c r="A108" s="19"/>
      <c r="B108" s="29" t="s">
        <v>328</v>
      </c>
      <c r="C108" s="83">
        <v>992</v>
      </c>
      <c r="D108" s="85" t="s">
        <v>18</v>
      </c>
      <c r="E108" s="85" t="s">
        <v>18</v>
      </c>
      <c r="F108" s="79" t="s">
        <v>329</v>
      </c>
      <c r="G108" s="85"/>
      <c r="H108" s="109">
        <f>H109</f>
        <v>30</v>
      </c>
      <c r="I108" s="46"/>
      <c r="J108" s="10"/>
    </row>
    <row r="109" spans="1:10" ht="40.5" customHeight="1">
      <c r="A109" s="19"/>
      <c r="B109" s="43" t="s">
        <v>88</v>
      </c>
      <c r="C109" s="83">
        <v>992</v>
      </c>
      <c r="D109" s="85" t="s">
        <v>18</v>
      </c>
      <c r="E109" s="85" t="s">
        <v>18</v>
      </c>
      <c r="F109" s="79" t="s">
        <v>257</v>
      </c>
      <c r="G109" s="85"/>
      <c r="H109" s="109">
        <f>SUM(H110)</f>
        <v>30</v>
      </c>
      <c r="I109" s="46">
        <v>300</v>
      </c>
      <c r="J109" s="10"/>
    </row>
    <row r="110" spans="1:10" ht="56.25">
      <c r="A110" s="19"/>
      <c r="B110" s="43" t="s">
        <v>284</v>
      </c>
      <c r="C110" s="83">
        <v>992</v>
      </c>
      <c r="D110" s="85" t="s">
        <v>18</v>
      </c>
      <c r="E110" s="85" t="s">
        <v>18</v>
      </c>
      <c r="F110" s="79" t="s">
        <v>257</v>
      </c>
      <c r="G110" s="85" t="s">
        <v>98</v>
      </c>
      <c r="H110" s="109">
        <v>30</v>
      </c>
      <c r="I110" s="46"/>
      <c r="J110" s="10" t="s">
        <v>52</v>
      </c>
    </row>
    <row r="111" spans="1:10" s="55" customFormat="1" ht="28.5" customHeight="1">
      <c r="A111" s="58"/>
      <c r="B111" s="48" t="s">
        <v>282</v>
      </c>
      <c r="C111" s="81">
        <v>992</v>
      </c>
      <c r="D111" s="84" t="s">
        <v>23</v>
      </c>
      <c r="E111" s="84" t="s">
        <v>15</v>
      </c>
      <c r="F111" s="78"/>
      <c r="G111" s="84"/>
      <c r="H111" s="108">
        <f>SUM(H112)</f>
        <v>5967.400000000001</v>
      </c>
      <c r="I111" s="54"/>
      <c r="J111" s="13"/>
    </row>
    <row r="112" spans="1:10" ht="21.75" customHeight="1">
      <c r="A112" s="19"/>
      <c r="B112" s="60" t="s">
        <v>12</v>
      </c>
      <c r="C112" s="86">
        <v>992</v>
      </c>
      <c r="D112" s="87" t="s">
        <v>23</v>
      </c>
      <c r="E112" s="87" t="s">
        <v>14</v>
      </c>
      <c r="F112" s="80"/>
      <c r="G112" s="87"/>
      <c r="H112" s="109">
        <f>H113</f>
        <v>5967.400000000001</v>
      </c>
      <c r="I112" s="46"/>
      <c r="J112" s="18"/>
    </row>
    <row r="113" spans="1:10" ht="56.25">
      <c r="A113" s="19"/>
      <c r="B113" s="60" t="s">
        <v>130</v>
      </c>
      <c r="C113" s="86">
        <v>992</v>
      </c>
      <c r="D113" s="87" t="s">
        <v>23</v>
      </c>
      <c r="E113" s="87" t="s">
        <v>14</v>
      </c>
      <c r="F113" s="80" t="s">
        <v>191</v>
      </c>
      <c r="G113" s="87"/>
      <c r="H113" s="109">
        <f>H114+H120+H133</f>
        <v>5967.400000000001</v>
      </c>
      <c r="I113" s="46"/>
      <c r="J113" s="18"/>
    </row>
    <row r="114" spans="1:10" ht="18.75">
      <c r="A114" s="19"/>
      <c r="B114" s="44" t="s">
        <v>137</v>
      </c>
      <c r="C114" s="86">
        <v>992</v>
      </c>
      <c r="D114" s="87" t="s">
        <v>23</v>
      </c>
      <c r="E114" s="87" t="s">
        <v>14</v>
      </c>
      <c r="F114" s="80" t="s">
        <v>192</v>
      </c>
      <c r="G114" s="87"/>
      <c r="H114" s="109">
        <f>H115</f>
        <v>4558.6</v>
      </c>
      <c r="I114" s="46"/>
      <c r="J114" s="18"/>
    </row>
    <row r="115" spans="1:10" ht="56.25">
      <c r="A115" s="19"/>
      <c r="B115" s="44" t="s">
        <v>193</v>
      </c>
      <c r="C115" s="86">
        <v>992</v>
      </c>
      <c r="D115" s="87" t="s">
        <v>23</v>
      </c>
      <c r="E115" s="87" t="s">
        <v>14</v>
      </c>
      <c r="F115" s="80" t="s">
        <v>194</v>
      </c>
      <c r="G115" s="87"/>
      <c r="H115" s="109">
        <f>H116</f>
        <v>4558.6</v>
      </c>
      <c r="I115" s="46"/>
      <c r="J115" s="18"/>
    </row>
    <row r="116" spans="1:10" ht="42" customHeight="1">
      <c r="A116" s="19"/>
      <c r="B116" s="44" t="s">
        <v>79</v>
      </c>
      <c r="C116" s="86">
        <v>992</v>
      </c>
      <c r="D116" s="87" t="s">
        <v>23</v>
      </c>
      <c r="E116" s="87" t="s">
        <v>14</v>
      </c>
      <c r="F116" s="80" t="s">
        <v>195</v>
      </c>
      <c r="G116" s="87"/>
      <c r="H116" s="109">
        <f>H117+H118+H119</f>
        <v>4558.6</v>
      </c>
      <c r="I116" s="46"/>
      <c r="J116" s="18"/>
    </row>
    <row r="117" spans="1:10" ht="112.5">
      <c r="A117" s="19"/>
      <c r="B117" s="44" t="s">
        <v>287</v>
      </c>
      <c r="C117" s="86">
        <v>992</v>
      </c>
      <c r="D117" s="87" t="s">
        <v>23</v>
      </c>
      <c r="E117" s="87" t="s">
        <v>14</v>
      </c>
      <c r="F117" s="80" t="s">
        <v>195</v>
      </c>
      <c r="G117" s="87" t="s">
        <v>125</v>
      </c>
      <c r="H117" s="109">
        <v>4173.6</v>
      </c>
      <c r="I117" s="46"/>
      <c r="J117" s="18" t="s">
        <v>99</v>
      </c>
    </row>
    <row r="118" spans="1:10" ht="56.25">
      <c r="A118" s="19"/>
      <c r="B118" s="43" t="s">
        <v>284</v>
      </c>
      <c r="C118" s="86">
        <v>992</v>
      </c>
      <c r="D118" s="87" t="s">
        <v>23</v>
      </c>
      <c r="E118" s="87" t="s">
        <v>14</v>
      </c>
      <c r="F118" s="80" t="s">
        <v>195</v>
      </c>
      <c r="G118" s="87" t="s">
        <v>98</v>
      </c>
      <c r="H118" s="109">
        <v>321</v>
      </c>
      <c r="I118" s="46"/>
      <c r="J118" s="18" t="s">
        <v>52</v>
      </c>
    </row>
    <row r="119" spans="1:10" ht="18.75">
      <c r="A119" s="19"/>
      <c r="B119" s="45" t="s">
        <v>285</v>
      </c>
      <c r="C119" s="86">
        <v>992</v>
      </c>
      <c r="D119" s="87" t="s">
        <v>23</v>
      </c>
      <c r="E119" s="87" t="s">
        <v>14</v>
      </c>
      <c r="F119" s="80" t="s">
        <v>195</v>
      </c>
      <c r="G119" s="87" t="s">
        <v>126</v>
      </c>
      <c r="H119" s="109">
        <v>64</v>
      </c>
      <c r="I119" s="46"/>
      <c r="J119" s="18" t="s">
        <v>55</v>
      </c>
    </row>
    <row r="120" spans="1:256" ht="42.75" customHeight="1">
      <c r="A120" s="19"/>
      <c r="B120" s="44" t="s">
        <v>136</v>
      </c>
      <c r="C120" s="86">
        <v>992</v>
      </c>
      <c r="D120" s="87" t="s">
        <v>23</v>
      </c>
      <c r="E120" s="87" t="s">
        <v>14</v>
      </c>
      <c r="F120" s="80" t="s">
        <v>196</v>
      </c>
      <c r="G120" s="87"/>
      <c r="H120" s="109">
        <f>H121</f>
        <v>1407.8</v>
      </c>
      <c r="I120" s="46"/>
      <c r="J120" s="18"/>
      <c r="IV120" s="9">
        <f>SUM(A120:IU120)</f>
        <v>2399.8</v>
      </c>
    </row>
    <row r="121" spans="1:10" ht="42.75" customHeight="1">
      <c r="A121" s="19"/>
      <c r="B121" s="44" t="s">
        <v>197</v>
      </c>
      <c r="C121" s="86">
        <v>992</v>
      </c>
      <c r="D121" s="87" t="s">
        <v>23</v>
      </c>
      <c r="E121" s="87" t="s">
        <v>14</v>
      </c>
      <c r="F121" s="80" t="s">
        <v>258</v>
      </c>
      <c r="G121" s="87"/>
      <c r="H121" s="109">
        <f>H123+H124+H126</f>
        <v>1407.8</v>
      </c>
      <c r="I121" s="46"/>
      <c r="J121" s="18"/>
    </row>
    <row r="122" spans="1:10" ht="39.75" customHeight="1">
      <c r="A122" s="19"/>
      <c r="B122" s="44" t="s">
        <v>79</v>
      </c>
      <c r="C122" s="86">
        <v>992</v>
      </c>
      <c r="D122" s="87" t="s">
        <v>23</v>
      </c>
      <c r="E122" s="87" t="s">
        <v>14</v>
      </c>
      <c r="F122" s="80" t="s">
        <v>259</v>
      </c>
      <c r="G122" s="87"/>
      <c r="H122" s="109">
        <f>H123</f>
        <v>1241.8</v>
      </c>
      <c r="I122" s="46"/>
      <c r="J122" s="18"/>
    </row>
    <row r="123" spans="1:10" ht="112.5">
      <c r="A123" s="19"/>
      <c r="B123" s="44" t="s">
        <v>287</v>
      </c>
      <c r="C123" s="86">
        <v>992</v>
      </c>
      <c r="D123" s="87" t="s">
        <v>23</v>
      </c>
      <c r="E123" s="87" t="s">
        <v>14</v>
      </c>
      <c r="F123" s="80" t="s">
        <v>259</v>
      </c>
      <c r="G123" s="87" t="s">
        <v>125</v>
      </c>
      <c r="H123" s="109">
        <v>1241.8</v>
      </c>
      <c r="I123" s="46"/>
      <c r="J123" s="18" t="s">
        <v>99</v>
      </c>
    </row>
    <row r="124" spans="1:10" ht="56.25">
      <c r="A124" s="19"/>
      <c r="B124" s="43" t="s">
        <v>284</v>
      </c>
      <c r="C124" s="86">
        <v>992</v>
      </c>
      <c r="D124" s="87" t="s">
        <v>23</v>
      </c>
      <c r="E124" s="87" t="s">
        <v>14</v>
      </c>
      <c r="F124" s="80" t="s">
        <v>259</v>
      </c>
      <c r="G124" s="87" t="s">
        <v>98</v>
      </c>
      <c r="H124" s="109">
        <v>162.5</v>
      </c>
      <c r="I124" s="46"/>
      <c r="J124" s="18" t="s">
        <v>52</v>
      </c>
    </row>
    <row r="125" spans="1:10" ht="35.25" customHeight="1" hidden="1">
      <c r="A125" s="19"/>
      <c r="B125" s="44" t="s">
        <v>103</v>
      </c>
      <c r="C125" s="86">
        <v>992</v>
      </c>
      <c r="D125" s="87" t="s">
        <v>23</v>
      </c>
      <c r="E125" s="87" t="s">
        <v>14</v>
      </c>
      <c r="F125" s="80" t="s">
        <v>89</v>
      </c>
      <c r="G125" s="87" t="s">
        <v>104</v>
      </c>
      <c r="H125" s="109"/>
      <c r="I125" s="46"/>
      <c r="J125" s="18" t="s">
        <v>104</v>
      </c>
    </row>
    <row r="126" spans="1:10" ht="18.75">
      <c r="A126" s="19"/>
      <c r="B126" s="45" t="s">
        <v>285</v>
      </c>
      <c r="C126" s="86">
        <v>992</v>
      </c>
      <c r="D126" s="87" t="s">
        <v>23</v>
      </c>
      <c r="E126" s="87" t="s">
        <v>14</v>
      </c>
      <c r="F126" s="80" t="s">
        <v>259</v>
      </c>
      <c r="G126" s="87" t="s">
        <v>126</v>
      </c>
      <c r="H126" s="109">
        <v>3.5</v>
      </c>
      <c r="I126" s="46"/>
      <c r="J126" s="18" t="s">
        <v>55</v>
      </c>
    </row>
    <row r="127" spans="1:10" ht="25.5" customHeight="1" hidden="1">
      <c r="A127" s="19"/>
      <c r="B127" s="44" t="s">
        <v>105</v>
      </c>
      <c r="C127" s="86">
        <v>992</v>
      </c>
      <c r="D127" s="87" t="s">
        <v>23</v>
      </c>
      <c r="E127" s="87" t="s">
        <v>14</v>
      </c>
      <c r="F127" s="80" t="s">
        <v>106</v>
      </c>
      <c r="G127" s="87"/>
      <c r="H127" s="109">
        <f>SUM(H128)</f>
        <v>0</v>
      </c>
      <c r="I127" s="46"/>
      <c r="J127" s="18"/>
    </row>
    <row r="128" spans="1:10" ht="38.25" customHeight="1" hidden="1">
      <c r="A128" s="19"/>
      <c r="B128" s="44" t="s">
        <v>107</v>
      </c>
      <c r="C128" s="86">
        <v>992</v>
      </c>
      <c r="D128" s="87" t="s">
        <v>23</v>
      </c>
      <c r="E128" s="87" t="s">
        <v>14</v>
      </c>
      <c r="F128" s="80" t="s">
        <v>108</v>
      </c>
      <c r="G128" s="87"/>
      <c r="H128" s="109">
        <f>SUM(H129)</f>
        <v>0</v>
      </c>
      <c r="I128" s="46"/>
      <c r="J128" s="18"/>
    </row>
    <row r="129" spans="1:10" ht="47.25" customHeight="1" hidden="1">
      <c r="A129" s="19"/>
      <c r="B129" s="44" t="s">
        <v>97</v>
      </c>
      <c r="C129" s="86">
        <v>992</v>
      </c>
      <c r="D129" s="87" t="s">
        <v>23</v>
      </c>
      <c r="E129" s="87" t="s">
        <v>14</v>
      </c>
      <c r="F129" s="80" t="s">
        <v>108</v>
      </c>
      <c r="G129" s="87" t="s">
        <v>98</v>
      </c>
      <c r="H129" s="109"/>
      <c r="I129" s="46"/>
      <c r="J129" s="18" t="s">
        <v>98</v>
      </c>
    </row>
    <row r="130" spans="1:10" ht="47.25" customHeight="1">
      <c r="A130" s="19"/>
      <c r="B130" s="44" t="s">
        <v>129</v>
      </c>
      <c r="C130" s="86">
        <v>992</v>
      </c>
      <c r="D130" s="87" t="s">
        <v>23</v>
      </c>
      <c r="E130" s="87" t="s">
        <v>14</v>
      </c>
      <c r="F130" s="80" t="s">
        <v>211</v>
      </c>
      <c r="G130" s="87"/>
      <c r="H130" s="109">
        <f>SUM(H132)</f>
        <v>1</v>
      </c>
      <c r="I130" s="46"/>
      <c r="J130" s="18"/>
    </row>
    <row r="131" spans="1:10" ht="47.25" customHeight="1">
      <c r="A131" s="19"/>
      <c r="B131" s="44" t="s">
        <v>198</v>
      </c>
      <c r="C131" s="86">
        <v>992</v>
      </c>
      <c r="D131" s="87" t="s">
        <v>23</v>
      </c>
      <c r="E131" s="87" t="s">
        <v>14</v>
      </c>
      <c r="F131" s="80" t="s">
        <v>260</v>
      </c>
      <c r="G131" s="87"/>
      <c r="H131" s="109">
        <f>SUM(H132)</f>
        <v>1</v>
      </c>
      <c r="I131" s="46"/>
      <c r="J131" s="18"/>
    </row>
    <row r="132" spans="1:10" ht="47.25" customHeight="1">
      <c r="A132" s="19"/>
      <c r="B132" s="44" t="s">
        <v>107</v>
      </c>
      <c r="C132" s="86">
        <v>992</v>
      </c>
      <c r="D132" s="87" t="s">
        <v>23</v>
      </c>
      <c r="E132" s="87" t="s">
        <v>14</v>
      </c>
      <c r="F132" s="80" t="s">
        <v>261</v>
      </c>
      <c r="G132" s="87"/>
      <c r="H132" s="109">
        <f>SUM(H133)</f>
        <v>1</v>
      </c>
      <c r="I132" s="46"/>
      <c r="J132" s="18"/>
    </row>
    <row r="133" spans="1:10" ht="47.25" customHeight="1">
      <c r="A133" s="19"/>
      <c r="B133" s="44" t="s">
        <v>97</v>
      </c>
      <c r="C133" s="86">
        <v>992</v>
      </c>
      <c r="D133" s="87" t="s">
        <v>23</v>
      </c>
      <c r="E133" s="87" t="s">
        <v>14</v>
      </c>
      <c r="F133" s="80" t="s">
        <v>261</v>
      </c>
      <c r="G133" s="87" t="s">
        <v>98</v>
      </c>
      <c r="H133" s="109">
        <v>1</v>
      </c>
      <c r="I133" s="46"/>
      <c r="J133" s="18"/>
    </row>
    <row r="134" spans="1:10" s="55" customFormat="1" ht="18.75">
      <c r="A134" s="58"/>
      <c r="B134" s="48" t="s">
        <v>47</v>
      </c>
      <c r="C134" s="81">
        <v>992</v>
      </c>
      <c r="D134" s="84" t="s">
        <v>48</v>
      </c>
      <c r="E134" s="84" t="s">
        <v>15</v>
      </c>
      <c r="F134" s="78"/>
      <c r="G134" s="84"/>
      <c r="H134" s="108">
        <f>SUM(H135)</f>
        <v>248.4</v>
      </c>
      <c r="I134" s="54" t="e">
        <f>#REF!</f>
        <v>#REF!</v>
      </c>
      <c r="J134" s="13"/>
    </row>
    <row r="135" spans="1:10" ht="18.75">
      <c r="A135" s="19"/>
      <c r="B135" s="43" t="s">
        <v>119</v>
      </c>
      <c r="C135" s="83">
        <v>992</v>
      </c>
      <c r="D135" s="85" t="s">
        <v>48</v>
      </c>
      <c r="E135" s="85" t="s">
        <v>14</v>
      </c>
      <c r="F135" s="79"/>
      <c r="G135" s="85"/>
      <c r="H135" s="109">
        <f>SUM(H136)</f>
        <v>248.4</v>
      </c>
      <c r="I135" s="46"/>
      <c r="J135" s="10"/>
    </row>
    <row r="136" spans="1:10" ht="18.75">
      <c r="A136" s="19"/>
      <c r="B136" s="43" t="s">
        <v>90</v>
      </c>
      <c r="C136" s="83">
        <v>992</v>
      </c>
      <c r="D136" s="85" t="s">
        <v>48</v>
      </c>
      <c r="E136" s="85" t="s">
        <v>14</v>
      </c>
      <c r="F136" s="79" t="s">
        <v>199</v>
      </c>
      <c r="G136" s="85"/>
      <c r="H136" s="109">
        <f>SUM(H138)</f>
        <v>248.4</v>
      </c>
      <c r="I136" s="46"/>
      <c r="J136" s="10"/>
    </row>
    <row r="137" spans="1:10" ht="48" customHeight="1">
      <c r="A137" s="19"/>
      <c r="B137" s="43" t="s">
        <v>201</v>
      </c>
      <c r="C137" s="83">
        <v>992</v>
      </c>
      <c r="D137" s="85" t="s">
        <v>48</v>
      </c>
      <c r="E137" s="85" t="s">
        <v>14</v>
      </c>
      <c r="F137" s="79" t="s">
        <v>202</v>
      </c>
      <c r="G137" s="85"/>
      <c r="H137" s="109">
        <f>SUM(H138)</f>
        <v>248.4</v>
      </c>
      <c r="I137" s="46"/>
      <c r="J137" s="10"/>
    </row>
    <row r="138" spans="1:10" ht="37.5">
      <c r="A138" s="19"/>
      <c r="B138" s="43" t="s">
        <v>138</v>
      </c>
      <c r="C138" s="83">
        <v>992</v>
      </c>
      <c r="D138" s="85" t="s">
        <v>48</v>
      </c>
      <c r="E138" s="85" t="s">
        <v>14</v>
      </c>
      <c r="F138" s="79" t="s">
        <v>200</v>
      </c>
      <c r="G138" s="85"/>
      <c r="H138" s="109">
        <f>SUM(H139)</f>
        <v>248.4</v>
      </c>
      <c r="I138" s="46"/>
      <c r="J138" s="10"/>
    </row>
    <row r="139" spans="1:10" ht="37.5">
      <c r="A139" s="19"/>
      <c r="B139" s="89" t="s">
        <v>286</v>
      </c>
      <c r="C139" s="83">
        <v>992</v>
      </c>
      <c r="D139" s="85" t="s">
        <v>48</v>
      </c>
      <c r="E139" s="85" t="s">
        <v>14</v>
      </c>
      <c r="F139" s="79" t="s">
        <v>200</v>
      </c>
      <c r="G139" s="85" t="s">
        <v>127</v>
      </c>
      <c r="H139" s="109">
        <v>248.4</v>
      </c>
      <c r="I139" s="46"/>
      <c r="J139" s="10" t="s">
        <v>109</v>
      </c>
    </row>
    <row r="140" spans="1:10" s="55" customFormat="1" ht="24.75" customHeight="1">
      <c r="A140" s="58"/>
      <c r="B140" s="48" t="s">
        <v>43</v>
      </c>
      <c r="C140" s="81">
        <v>992</v>
      </c>
      <c r="D140" s="84" t="s">
        <v>44</v>
      </c>
      <c r="E140" s="84" t="s">
        <v>15</v>
      </c>
      <c r="F140" s="78"/>
      <c r="G140" s="84"/>
      <c r="H140" s="108">
        <f>SUM(H141)</f>
        <v>98</v>
      </c>
      <c r="I140" s="54"/>
      <c r="J140" s="13"/>
    </row>
    <row r="141" spans="1:10" ht="23.25" customHeight="1">
      <c r="A141" s="19"/>
      <c r="B141" s="45" t="s">
        <v>91</v>
      </c>
      <c r="C141" s="83">
        <v>992</v>
      </c>
      <c r="D141" s="85" t="s">
        <v>44</v>
      </c>
      <c r="E141" s="85" t="s">
        <v>14</v>
      </c>
      <c r="F141" s="79"/>
      <c r="G141" s="85"/>
      <c r="H141" s="109">
        <f>SUM(H142)</f>
        <v>98</v>
      </c>
      <c r="I141" s="46"/>
      <c r="J141" s="10"/>
    </row>
    <row r="142" spans="1:10" ht="80.25" customHeight="1">
      <c r="A142" s="19"/>
      <c r="B142" s="45" t="s">
        <v>131</v>
      </c>
      <c r="C142" s="83">
        <v>992</v>
      </c>
      <c r="D142" s="85" t="s">
        <v>44</v>
      </c>
      <c r="E142" s="85" t="s">
        <v>14</v>
      </c>
      <c r="F142" s="79" t="s">
        <v>203</v>
      </c>
      <c r="G142" s="85"/>
      <c r="H142" s="109">
        <f>SUM(H145)</f>
        <v>98</v>
      </c>
      <c r="I142" s="46"/>
      <c r="J142" s="10"/>
    </row>
    <row r="143" spans="1:10" ht="55.5" customHeight="1">
      <c r="A143" s="19"/>
      <c r="B143" s="45" t="s">
        <v>331</v>
      </c>
      <c r="C143" s="83">
        <v>992</v>
      </c>
      <c r="D143" s="85" t="s">
        <v>44</v>
      </c>
      <c r="E143" s="85" t="s">
        <v>14</v>
      </c>
      <c r="F143" s="79" t="s">
        <v>204</v>
      </c>
      <c r="G143" s="85"/>
      <c r="H143" s="109">
        <f>SUM(H145)</f>
        <v>98</v>
      </c>
      <c r="I143" s="46"/>
      <c r="J143" s="10"/>
    </row>
    <row r="144" spans="1:10" ht="42" customHeight="1">
      <c r="A144" s="19"/>
      <c r="B144" s="45" t="s">
        <v>129</v>
      </c>
      <c r="C144" s="83">
        <v>992</v>
      </c>
      <c r="D144" s="85" t="s">
        <v>44</v>
      </c>
      <c r="E144" s="85" t="s">
        <v>14</v>
      </c>
      <c r="F144" s="79" t="s">
        <v>330</v>
      </c>
      <c r="G144" s="85"/>
      <c r="H144" s="109">
        <f>H145</f>
        <v>98</v>
      </c>
      <c r="I144" s="46"/>
      <c r="J144" s="10"/>
    </row>
    <row r="145" spans="1:10" ht="40.5" customHeight="1">
      <c r="A145" s="19"/>
      <c r="B145" s="43" t="s">
        <v>92</v>
      </c>
      <c r="C145" s="83">
        <v>992</v>
      </c>
      <c r="D145" s="85" t="s">
        <v>44</v>
      </c>
      <c r="E145" s="85" t="s">
        <v>14</v>
      </c>
      <c r="F145" s="79" t="s">
        <v>281</v>
      </c>
      <c r="G145" s="85"/>
      <c r="H145" s="109">
        <f>SUM(H146)</f>
        <v>98</v>
      </c>
      <c r="I145" s="46"/>
      <c r="J145" s="10"/>
    </row>
    <row r="146" spans="1:10" ht="43.5" customHeight="1">
      <c r="A146" s="19"/>
      <c r="B146" s="44" t="s">
        <v>97</v>
      </c>
      <c r="C146" s="83">
        <v>992</v>
      </c>
      <c r="D146" s="85" t="s">
        <v>44</v>
      </c>
      <c r="E146" s="85" t="s">
        <v>14</v>
      </c>
      <c r="F146" s="79" t="s">
        <v>281</v>
      </c>
      <c r="G146" s="85" t="s">
        <v>98</v>
      </c>
      <c r="H146" s="109">
        <v>98</v>
      </c>
      <c r="I146" s="46"/>
      <c r="J146" s="10" t="s">
        <v>52</v>
      </c>
    </row>
    <row r="147" spans="1:10" s="55" customFormat="1" ht="24.75" customHeight="1">
      <c r="A147" s="58"/>
      <c r="B147" s="48" t="s">
        <v>49</v>
      </c>
      <c r="C147" s="81">
        <v>992</v>
      </c>
      <c r="D147" s="84" t="s">
        <v>19</v>
      </c>
      <c r="E147" s="84" t="s">
        <v>15</v>
      </c>
      <c r="F147" s="78"/>
      <c r="G147" s="84"/>
      <c r="H147" s="108">
        <f>SUM(H148)</f>
        <v>332.7</v>
      </c>
      <c r="I147" s="54"/>
      <c r="J147" s="13"/>
    </row>
    <row r="148" spans="1:10" ht="30.75" customHeight="1">
      <c r="A148" s="19"/>
      <c r="B148" s="43" t="s">
        <v>13</v>
      </c>
      <c r="C148" s="83">
        <v>992</v>
      </c>
      <c r="D148" s="85" t="s">
        <v>19</v>
      </c>
      <c r="E148" s="85" t="s">
        <v>16</v>
      </c>
      <c r="F148" s="79"/>
      <c r="G148" s="85"/>
      <c r="H148" s="109">
        <f>SUM(H149)</f>
        <v>332.7</v>
      </c>
      <c r="I148" s="46"/>
      <c r="J148" s="10"/>
    </row>
    <row r="149" spans="1:10" ht="93.75">
      <c r="A149" s="19"/>
      <c r="B149" s="43" t="s">
        <v>132</v>
      </c>
      <c r="C149" s="83">
        <v>992</v>
      </c>
      <c r="D149" s="85" t="s">
        <v>19</v>
      </c>
      <c r="E149" s="85" t="s">
        <v>16</v>
      </c>
      <c r="F149" s="79" t="s">
        <v>205</v>
      </c>
      <c r="G149" s="85"/>
      <c r="H149" s="109">
        <f>SUM(H150)</f>
        <v>332.7</v>
      </c>
      <c r="I149" s="46"/>
      <c r="J149" s="10"/>
    </row>
    <row r="150" spans="1:10" ht="45.75" customHeight="1">
      <c r="A150" s="19"/>
      <c r="B150" s="45" t="s">
        <v>333</v>
      </c>
      <c r="C150" s="83">
        <v>992</v>
      </c>
      <c r="D150" s="85" t="s">
        <v>19</v>
      </c>
      <c r="E150" s="85" t="s">
        <v>16</v>
      </c>
      <c r="F150" s="79" t="s">
        <v>206</v>
      </c>
      <c r="G150" s="85"/>
      <c r="H150" s="109">
        <f>SUM(H152)</f>
        <v>332.7</v>
      </c>
      <c r="I150" s="46"/>
      <c r="J150" s="10"/>
    </row>
    <row r="151" spans="1:10" ht="45.75" customHeight="1">
      <c r="A151" s="19"/>
      <c r="B151" s="45" t="s">
        <v>93</v>
      </c>
      <c r="C151" s="83">
        <v>992</v>
      </c>
      <c r="D151" s="85" t="s">
        <v>19</v>
      </c>
      <c r="E151" s="85" t="s">
        <v>16</v>
      </c>
      <c r="F151" s="79" t="s">
        <v>332</v>
      </c>
      <c r="G151" s="85"/>
      <c r="H151" s="109">
        <f>H152</f>
        <v>332.7</v>
      </c>
      <c r="I151" s="46"/>
      <c r="J151" s="10"/>
    </row>
    <row r="152" spans="1:10" ht="56.25">
      <c r="A152" s="19"/>
      <c r="B152" s="45" t="s">
        <v>94</v>
      </c>
      <c r="C152" s="83">
        <v>992</v>
      </c>
      <c r="D152" s="85" t="s">
        <v>19</v>
      </c>
      <c r="E152" s="85" t="s">
        <v>16</v>
      </c>
      <c r="F152" s="79" t="s">
        <v>262</v>
      </c>
      <c r="G152" s="85"/>
      <c r="H152" s="109">
        <f>SUM(H153)</f>
        <v>332.7</v>
      </c>
      <c r="I152" s="46"/>
      <c r="J152" s="10"/>
    </row>
    <row r="153" spans="1:10" ht="37.5">
      <c r="A153" s="19"/>
      <c r="B153" s="44" t="s">
        <v>97</v>
      </c>
      <c r="C153" s="83">
        <v>992</v>
      </c>
      <c r="D153" s="85" t="s">
        <v>19</v>
      </c>
      <c r="E153" s="85" t="s">
        <v>16</v>
      </c>
      <c r="F153" s="79" t="s">
        <v>262</v>
      </c>
      <c r="G153" s="85" t="s">
        <v>98</v>
      </c>
      <c r="H153" s="109">
        <v>332.7</v>
      </c>
      <c r="I153" s="46"/>
      <c r="J153" s="10" t="s">
        <v>52</v>
      </c>
    </row>
    <row r="154" spans="1:10" ht="37.5">
      <c r="A154" s="19"/>
      <c r="B154" s="48" t="s">
        <v>356</v>
      </c>
      <c r="C154" s="81">
        <v>992</v>
      </c>
      <c r="D154" s="84" t="s">
        <v>46</v>
      </c>
      <c r="E154" s="84"/>
      <c r="F154" s="78"/>
      <c r="G154" s="84"/>
      <c r="H154" s="82">
        <f>SUM(H155)</f>
        <v>0.2</v>
      </c>
      <c r="I154" s="46"/>
      <c r="J154" s="10"/>
    </row>
    <row r="155" spans="1:10" ht="37.5">
      <c r="A155" s="19"/>
      <c r="B155" s="45" t="s">
        <v>357</v>
      </c>
      <c r="C155" s="83">
        <v>992</v>
      </c>
      <c r="D155" s="85" t="s">
        <v>46</v>
      </c>
      <c r="E155" s="85" t="s">
        <v>14</v>
      </c>
      <c r="F155" s="79"/>
      <c r="G155" s="85"/>
      <c r="H155" s="119">
        <f>SUM(H156)</f>
        <v>0.2</v>
      </c>
      <c r="I155" s="46"/>
      <c r="J155" s="10"/>
    </row>
    <row r="156" spans="1:10" ht="56.25">
      <c r="A156" s="19"/>
      <c r="B156" s="43" t="s">
        <v>112</v>
      </c>
      <c r="C156" s="83">
        <v>992</v>
      </c>
      <c r="D156" s="85" t="s">
        <v>46</v>
      </c>
      <c r="E156" s="85" t="s">
        <v>14</v>
      </c>
      <c r="F156" s="79" t="s">
        <v>169</v>
      </c>
      <c r="G156" s="85"/>
      <c r="H156" s="119">
        <f>SUM(H157)</f>
        <v>0.2</v>
      </c>
      <c r="I156" s="46"/>
      <c r="J156" s="10"/>
    </row>
    <row r="157" spans="1:10" ht="18.75">
      <c r="A157" s="19"/>
      <c r="B157" s="45" t="s">
        <v>358</v>
      </c>
      <c r="C157" s="83">
        <v>992</v>
      </c>
      <c r="D157" s="85" t="s">
        <v>46</v>
      </c>
      <c r="E157" s="85" t="s">
        <v>14</v>
      </c>
      <c r="F157" s="79" t="s">
        <v>359</v>
      </c>
      <c r="G157" s="85"/>
      <c r="H157" s="119">
        <f>SUM(H158)</f>
        <v>0.2</v>
      </c>
      <c r="I157" s="46"/>
      <c r="J157" s="10"/>
    </row>
    <row r="158" spans="1:10" ht="37.5">
      <c r="A158" s="19"/>
      <c r="B158" s="45" t="s">
        <v>360</v>
      </c>
      <c r="C158" s="83">
        <v>992</v>
      </c>
      <c r="D158" s="85" t="s">
        <v>46</v>
      </c>
      <c r="E158" s="85" t="s">
        <v>14</v>
      </c>
      <c r="F158" s="79" t="s">
        <v>361</v>
      </c>
      <c r="G158" s="85"/>
      <c r="H158" s="119">
        <f>SUM(H159)</f>
        <v>0.2</v>
      </c>
      <c r="I158" s="46"/>
      <c r="J158" s="10"/>
    </row>
    <row r="159" spans="1:10" ht="24.75" customHeight="1">
      <c r="A159" s="19"/>
      <c r="B159" s="43" t="s">
        <v>362</v>
      </c>
      <c r="C159" s="83">
        <v>992</v>
      </c>
      <c r="D159" s="85" t="s">
        <v>46</v>
      </c>
      <c r="E159" s="85" t="s">
        <v>14</v>
      </c>
      <c r="F159" s="79" t="s">
        <v>361</v>
      </c>
      <c r="G159" s="85" t="s">
        <v>363</v>
      </c>
      <c r="H159" s="119">
        <v>0.2</v>
      </c>
      <c r="I159" s="19"/>
      <c r="J159" s="19"/>
    </row>
    <row r="160" spans="1:10" ht="30" customHeight="1">
      <c r="A160" s="19"/>
      <c r="B160" s="45"/>
      <c r="C160" s="73"/>
      <c r="D160" s="73"/>
      <c r="E160" s="73"/>
      <c r="F160" s="11"/>
      <c r="G160" s="11"/>
      <c r="H160" s="99"/>
      <c r="I160" s="19"/>
      <c r="J160" s="19"/>
    </row>
    <row r="161" spans="1:10" ht="16.5" customHeight="1">
      <c r="A161" s="19"/>
      <c r="B161" s="45"/>
      <c r="C161" s="16"/>
      <c r="D161" s="16"/>
      <c r="E161" s="16"/>
      <c r="F161" s="19"/>
      <c r="G161" s="19"/>
      <c r="I161" s="19"/>
      <c r="J161" s="19"/>
    </row>
    <row r="162" spans="1:10" s="62" customFormat="1" ht="23.25" customHeight="1">
      <c r="A162" s="178" t="s">
        <v>249</v>
      </c>
      <c r="B162" s="178"/>
      <c r="C162" s="61"/>
      <c r="D162" s="61"/>
      <c r="E162" s="61"/>
      <c r="F162" s="11"/>
      <c r="G162" s="11"/>
      <c r="I162" s="11"/>
      <c r="J162" s="11"/>
    </row>
    <row r="163" spans="1:10" s="62" customFormat="1" ht="18.75" customHeight="1">
      <c r="A163" s="179" t="s">
        <v>96</v>
      </c>
      <c r="B163" s="179"/>
      <c r="C163" s="61"/>
      <c r="D163" s="61"/>
      <c r="E163" s="61"/>
      <c r="F163" s="180" t="s">
        <v>162</v>
      </c>
      <c r="G163" s="180"/>
      <c r="H163" s="180"/>
      <c r="I163" s="11"/>
      <c r="J163" s="17"/>
    </row>
    <row r="164" spans="1:10" ht="18">
      <c r="A164" s="19"/>
      <c r="B164" s="19"/>
      <c r="C164" s="19"/>
      <c r="D164" s="19"/>
      <c r="E164" s="19"/>
      <c r="F164" s="19"/>
      <c r="G164" s="19"/>
      <c r="I164" s="19"/>
      <c r="J164" s="19"/>
    </row>
  </sheetData>
  <sheetProtection/>
  <mergeCells count="16">
    <mergeCell ref="A162:B162"/>
    <mergeCell ref="A163:B163"/>
    <mergeCell ref="F163:H163"/>
    <mergeCell ref="A6:A7"/>
    <mergeCell ref="B6:B7"/>
    <mergeCell ref="C6:C7"/>
    <mergeCell ref="D6:D7"/>
    <mergeCell ref="E6:E7"/>
    <mergeCell ref="F6:F7"/>
    <mergeCell ref="G6:G7"/>
    <mergeCell ref="M3:P3"/>
    <mergeCell ref="J6:J7"/>
    <mergeCell ref="I6:I7"/>
    <mergeCell ref="H6:H7"/>
    <mergeCell ref="B3:H3"/>
    <mergeCell ref="D1:H1"/>
  </mergeCells>
  <printOptions/>
  <pageMargins left="0.7874015748031497" right="0.3937007874015748" top="0.7874015748031497" bottom="0.5905511811023623" header="0.5118110236220472" footer="0.5118110236220472"/>
  <pageSetup fitToHeight="9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6"/>
  <sheetViews>
    <sheetView showGridLines="0" workbookViewId="0" topLeftCell="A127">
      <selection activeCell="G3" sqref="G3"/>
    </sheetView>
  </sheetViews>
  <sheetFormatPr defaultColWidth="9.00390625" defaultRowHeight="12.75"/>
  <cols>
    <col min="1" max="1" width="4.625" style="63" customWidth="1"/>
    <col min="2" max="2" width="53.875" style="63" customWidth="1"/>
    <col min="3" max="3" width="15.875" style="63" customWidth="1"/>
    <col min="4" max="4" width="5.375" style="63" customWidth="1"/>
    <col min="5" max="5" width="10.375" style="63" customWidth="1"/>
    <col min="6" max="16384" width="9.00390625" style="63" customWidth="1"/>
  </cols>
  <sheetData>
    <row r="1" spans="1:7" s="38" customFormat="1" ht="140.25" customHeight="1">
      <c r="A1" s="6"/>
      <c r="B1" s="6"/>
      <c r="C1" s="163" t="s">
        <v>371</v>
      </c>
      <c r="D1" s="163"/>
      <c r="E1" s="163"/>
      <c r="F1" s="6"/>
      <c r="G1" s="6"/>
    </row>
    <row r="2" spans="1:7" s="38" customFormat="1" ht="8.25" customHeight="1">
      <c r="A2" s="6"/>
      <c r="B2" s="6"/>
      <c r="C2" s="6"/>
      <c r="D2" s="6"/>
      <c r="E2" s="6"/>
      <c r="F2" s="6"/>
      <c r="G2" s="6"/>
    </row>
    <row r="3" spans="1:7" s="38" customFormat="1" ht="126.75" customHeight="1">
      <c r="A3" s="166" t="s">
        <v>311</v>
      </c>
      <c r="B3" s="166"/>
      <c r="C3" s="166"/>
      <c r="D3" s="166"/>
      <c r="E3" s="166"/>
      <c r="F3" s="6"/>
      <c r="G3" s="6"/>
    </row>
    <row r="4" spans="1:7" s="38" customFormat="1" ht="14.25" customHeight="1">
      <c r="A4" s="182" t="s">
        <v>110</v>
      </c>
      <c r="B4" s="182"/>
      <c r="C4" s="182"/>
      <c r="D4" s="182"/>
      <c r="E4" s="182"/>
      <c r="F4" s="6"/>
      <c r="G4" s="6"/>
    </row>
    <row r="5" spans="1:5" ht="18.75">
      <c r="A5" s="7"/>
      <c r="B5" s="7" t="s">
        <v>140</v>
      </c>
      <c r="C5" s="7"/>
      <c r="D5" s="8"/>
      <c r="E5" s="72">
        <f>E6+E23+E33+E48+E53+E61+E66+E75+E82+E108+E112+E116+E124</f>
        <v>29405.400000000005</v>
      </c>
    </row>
    <row r="6" spans="1:5" ht="74.25" customHeight="1">
      <c r="A6" s="7" t="s">
        <v>70</v>
      </c>
      <c r="B6" s="114" t="s">
        <v>130</v>
      </c>
      <c r="C6" s="66" t="s">
        <v>207</v>
      </c>
      <c r="D6" s="8"/>
      <c r="E6" s="72">
        <f>'Приложение 7'!H111</f>
        <v>5967.400000000001</v>
      </c>
    </row>
    <row r="7" spans="1:5" ht="18.75">
      <c r="A7" s="7"/>
      <c r="B7" s="115" t="s">
        <v>137</v>
      </c>
      <c r="C7" s="67" t="s">
        <v>208</v>
      </c>
      <c r="D7" s="4"/>
      <c r="E7" s="71">
        <f>E8</f>
        <v>4538.6</v>
      </c>
    </row>
    <row r="8" spans="1:9" ht="56.25">
      <c r="A8" s="7"/>
      <c r="B8" s="115" t="s">
        <v>193</v>
      </c>
      <c r="C8" s="67" t="s">
        <v>209</v>
      </c>
      <c r="D8" s="4"/>
      <c r="E8" s="71">
        <f>E9</f>
        <v>4538.6</v>
      </c>
      <c r="I8" s="100">
        <f>E6+E23+E33+E48+E53+E61+E66+E75+E82+E108+E112+E116</f>
        <v>29405.200000000004</v>
      </c>
    </row>
    <row r="9" spans="1:5" ht="61.5" customHeight="1">
      <c r="A9" s="7"/>
      <c r="B9" s="115" t="s">
        <v>79</v>
      </c>
      <c r="C9" s="67" t="s">
        <v>210</v>
      </c>
      <c r="D9" s="4"/>
      <c r="E9" s="71">
        <f>SUM(E10:E12)</f>
        <v>4538.6</v>
      </c>
    </row>
    <row r="10" spans="1:5" ht="109.5" customHeight="1">
      <c r="A10" s="7"/>
      <c r="B10" s="115" t="s">
        <v>141</v>
      </c>
      <c r="C10" s="67" t="s">
        <v>210</v>
      </c>
      <c r="D10" s="4">
        <v>100</v>
      </c>
      <c r="E10" s="71">
        <f>SUM('Приложение 7'!H117)</f>
        <v>4173.6</v>
      </c>
    </row>
    <row r="11" spans="1:5" ht="56.25">
      <c r="A11" s="7"/>
      <c r="B11" s="115" t="s">
        <v>284</v>
      </c>
      <c r="C11" s="67" t="s">
        <v>210</v>
      </c>
      <c r="D11" s="4">
        <v>200</v>
      </c>
      <c r="E11" s="71">
        <f>SUM('Приложение 7'!H118)</f>
        <v>321</v>
      </c>
    </row>
    <row r="12" spans="1:5" ht="18.75">
      <c r="A12" s="7"/>
      <c r="B12" s="115" t="s">
        <v>285</v>
      </c>
      <c r="C12" s="67" t="s">
        <v>210</v>
      </c>
      <c r="D12" s="4">
        <v>800</v>
      </c>
      <c r="E12" s="71">
        <v>44</v>
      </c>
    </row>
    <row r="13" spans="1:5" ht="37.5">
      <c r="A13" s="7"/>
      <c r="B13" s="115" t="s">
        <v>136</v>
      </c>
      <c r="C13" s="67" t="s">
        <v>212</v>
      </c>
      <c r="D13" s="4"/>
      <c r="E13" s="71">
        <f>E14</f>
        <v>1407.8</v>
      </c>
    </row>
    <row r="14" spans="1:5" ht="37.5">
      <c r="A14" s="7"/>
      <c r="B14" s="115" t="s">
        <v>197</v>
      </c>
      <c r="C14" s="67" t="s">
        <v>264</v>
      </c>
      <c r="D14" s="4"/>
      <c r="E14" s="71">
        <f>E15</f>
        <v>1407.8</v>
      </c>
    </row>
    <row r="15" spans="1:5" ht="37.5">
      <c r="A15" s="7"/>
      <c r="B15" s="115" t="s">
        <v>142</v>
      </c>
      <c r="C15" s="67" t="s">
        <v>263</v>
      </c>
      <c r="D15" s="4"/>
      <c r="E15" s="71">
        <f>SUM(E16,E17,E18)</f>
        <v>1407.8</v>
      </c>
    </row>
    <row r="16" spans="1:5" ht="108.75" customHeight="1">
      <c r="A16" s="7"/>
      <c r="B16" s="115" t="s">
        <v>141</v>
      </c>
      <c r="C16" s="67" t="s">
        <v>263</v>
      </c>
      <c r="D16" s="4">
        <v>100</v>
      </c>
      <c r="E16" s="71">
        <f>SUM('Приложение 7'!H123)</f>
        <v>1241.8</v>
      </c>
    </row>
    <row r="17" spans="1:5" ht="56.25">
      <c r="A17" s="7"/>
      <c r="B17" s="115" t="s">
        <v>284</v>
      </c>
      <c r="C17" s="67" t="s">
        <v>263</v>
      </c>
      <c r="D17" s="4">
        <v>200</v>
      </c>
      <c r="E17" s="71">
        <f>SUM('Приложение 7'!H124)</f>
        <v>162.5</v>
      </c>
    </row>
    <row r="18" spans="1:5" ht="18.75">
      <c r="A18" s="7"/>
      <c r="B18" s="115" t="s">
        <v>285</v>
      </c>
      <c r="C18" s="67" t="s">
        <v>263</v>
      </c>
      <c r="D18" s="4">
        <v>800</v>
      </c>
      <c r="E18" s="71">
        <f>SUM('Приложение 7'!H126)</f>
        <v>3.5</v>
      </c>
    </row>
    <row r="19" spans="1:256" ht="37.5">
      <c r="A19" s="7"/>
      <c r="B19" s="115" t="s">
        <v>129</v>
      </c>
      <c r="C19" s="67" t="s">
        <v>213</v>
      </c>
      <c r="D19" s="4"/>
      <c r="E19" s="71">
        <f>SUM(E21)</f>
        <v>1</v>
      </c>
      <c r="IV19" s="63">
        <f>SUM(A19:IU19)</f>
        <v>1</v>
      </c>
    </row>
    <row r="20" spans="1:5" ht="37.5">
      <c r="A20" s="7"/>
      <c r="B20" s="115" t="s">
        <v>198</v>
      </c>
      <c r="C20" s="67" t="s">
        <v>266</v>
      </c>
      <c r="D20" s="4"/>
      <c r="E20" s="71">
        <f>SUM(E21)</f>
        <v>1</v>
      </c>
    </row>
    <row r="21" spans="1:5" ht="37.5">
      <c r="A21" s="7"/>
      <c r="B21" s="115" t="s">
        <v>107</v>
      </c>
      <c r="C21" s="67" t="s">
        <v>265</v>
      </c>
      <c r="D21" s="4"/>
      <c r="E21" s="71">
        <f>SUM(E22)</f>
        <v>1</v>
      </c>
    </row>
    <row r="22" spans="1:5" ht="56.25">
      <c r="A22" s="7"/>
      <c r="B22" s="115" t="s">
        <v>284</v>
      </c>
      <c r="C22" s="67" t="s">
        <v>265</v>
      </c>
      <c r="D22" s="4">
        <v>200</v>
      </c>
      <c r="E22" s="71">
        <f>SUM('Приложение 7'!H133)</f>
        <v>1</v>
      </c>
    </row>
    <row r="23" spans="1:5" ht="93.75">
      <c r="A23" s="7" t="s">
        <v>116</v>
      </c>
      <c r="B23" s="114" t="s">
        <v>133</v>
      </c>
      <c r="C23" s="66" t="s">
        <v>214</v>
      </c>
      <c r="D23" s="8"/>
      <c r="E23" s="72">
        <f>E24</f>
        <v>12891.7</v>
      </c>
    </row>
    <row r="24" spans="1:5" ht="56.25">
      <c r="A24" s="3"/>
      <c r="B24" s="123" t="s">
        <v>320</v>
      </c>
      <c r="C24" s="67" t="s">
        <v>215</v>
      </c>
      <c r="D24" s="4"/>
      <c r="E24" s="71">
        <f>E25+E32</f>
        <v>12891.7</v>
      </c>
    </row>
    <row r="25" spans="1:5" ht="37.5">
      <c r="A25" s="3"/>
      <c r="B25" s="123" t="s">
        <v>322</v>
      </c>
      <c r="C25" s="67" t="s">
        <v>334</v>
      </c>
      <c r="D25" s="4"/>
      <c r="E25" s="71">
        <f>SUM(E27)+E29</f>
        <v>12661.7</v>
      </c>
    </row>
    <row r="26" spans="1:5" ht="56.25">
      <c r="A26" s="3"/>
      <c r="B26" s="120" t="s">
        <v>247</v>
      </c>
      <c r="C26" s="67" t="s">
        <v>252</v>
      </c>
      <c r="D26" s="4"/>
      <c r="E26" s="71">
        <f>E27</f>
        <v>4565.8</v>
      </c>
    </row>
    <row r="27" spans="1:5" ht="56.25">
      <c r="A27" s="3"/>
      <c r="B27" s="124" t="s">
        <v>284</v>
      </c>
      <c r="C27" s="67" t="s">
        <v>252</v>
      </c>
      <c r="D27" s="4">
        <v>200</v>
      </c>
      <c r="E27" s="71">
        <f>'Приложение 7'!H78</f>
        <v>4565.8</v>
      </c>
    </row>
    <row r="28" spans="1:5" ht="111" customHeight="1">
      <c r="A28" s="3"/>
      <c r="B28" s="116" t="s">
        <v>300</v>
      </c>
      <c r="C28" s="104" t="s">
        <v>299</v>
      </c>
      <c r="D28" s="4"/>
      <c r="E28" s="71">
        <f>E29</f>
        <v>8095.9</v>
      </c>
    </row>
    <row r="29" spans="1:5" ht="66" customHeight="1">
      <c r="A29" s="111"/>
      <c r="B29" s="116" t="s">
        <v>284</v>
      </c>
      <c r="C29" s="104" t="s">
        <v>299</v>
      </c>
      <c r="D29" s="4">
        <v>200</v>
      </c>
      <c r="E29" s="71">
        <f>'Приложение 7'!H80</f>
        <v>8095.9</v>
      </c>
    </row>
    <row r="30" spans="1:5" ht="66" customHeight="1">
      <c r="A30" s="111"/>
      <c r="B30" s="125" t="s">
        <v>324</v>
      </c>
      <c r="C30" s="104" t="s">
        <v>335</v>
      </c>
      <c r="D30" s="4"/>
      <c r="E30" s="71">
        <f>E31</f>
        <v>230</v>
      </c>
    </row>
    <row r="31" spans="1:5" ht="40.5" customHeight="1">
      <c r="A31" s="111"/>
      <c r="B31" s="125" t="s">
        <v>102</v>
      </c>
      <c r="C31" s="104" t="s">
        <v>267</v>
      </c>
      <c r="D31" s="4"/>
      <c r="E31" s="71">
        <f>E32</f>
        <v>230</v>
      </c>
    </row>
    <row r="32" spans="1:5" ht="60.75" customHeight="1">
      <c r="A32" s="111"/>
      <c r="B32" s="124" t="s">
        <v>284</v>
      </c>
      <c r="C32" s="104" t="s">
        <v>267</v>
      </c>
      <c r="D32" s="4">
        <v>200</v>
      </c>
      <c r="E32" s="71">
        <v>230</v>
      </c>
    </row>
    <row r="33" spans="1:10" s="9" customFormat="1" ht="108.75" customHeight="1">
      <c r="A33" s="69" t="s">
        <v>161</v>
      </c>
      <c r="B33" s="114" t="s">
        <v>134</v>
      </c>
      <c r="C33" s="66" t="s">
        <v>216</v>
      </c>
      <c r="D33" s="8"/>
      <c r="E33" s="72">
        <f>SUM(E34)</f>
        <v>859.2</v>
      </c>
      <c r="F33" s="10"/>
      <c r="G33" s="10"/>
      <c r="H33" s="47"/>
      <c r="I33" s="46"/>
      <c r="J33" s="10"/>
    </row>
    <row r="34" spans="1:10" s="9" customFormat="1" ht="57.75" customHeight="1">
      <c r="A34" s="70"/>
      <c r="B34" s="43" t="s">
        <v>325</v>
      </c>
      <c r="C34" s="67" t="s">
        <v>217</v>
      </c>
      <c r="D34" s="4"/>
      <c r="E34" s="71">
        <f>E37+E41+E43+E45+E47</f>
        <v>859.2</v>
      </c>
      <c r="F34" s="10"/>
      <c r="G34" s="10"/>
      <c r="H34" s="47"/>
      <c r="I34" s="46"/>
      <c r="J34" s="10"/>
    </row>
    <row r="35" spans="1:10" s="9" customFormat="1" ht="41.25" customHeight="1">
      <c r="A35" s="70"/>
      <c r="B35" s="115" t="s">
        <v>129</v>
      </c>
      <c r="C35" s="67" t="s">
        <v>336</v>
      </c>
      <c r="D35" s="4"/>
      <c r="E35" s="71">
        <f>E34</f>
        <v>859.2</v>
      </c>
      <c r="F35" s="10"/>
      <c r="G35" s="10"/>
      <c r="H35" s="47"/>
      <c r="I35" s="46"/>
      <c r="J35" s="10"/>
    </row>
    <row r="36" spans="1:10" s="9" customFormat="1" ht="61.5" customHeight="1">
      <c r="A36" s="70"/>
      <c r="B36" s="43" t="s">
        <v>275</v>
      </c>
      <c r="C36" s="67" t="s">
        <v>268</v>
      </c>
      <c r="D36" s="4"/>
      <c r="E36" s="71">
        <f>E37</f>
        <v>69.5</v>
      </c>
      <c r="F36" s="10"/>
      <c r="G36" s="10"/>
      <c r="H36" s="47"/>
      <c r="I36" s="46"/>
      <c r="J36" s="10"/>
    </row>
    <row r="37" spans="1:10" s="9" customFormat="1" ht="64.5" customHeight="1">
      <c r="A37" s="70"/>
      <c r="B37" s="115" t="s">
        <v>284</v>
      </c>
      <c r="C37" s="67" t="s">
        <v>268</v>
      </c>
      <c r="D37" s="4">
        <v>200</v>
      </c>
      <c r="E37" s="71">
        <f>'Приложение 7'!H95</f>
        <v>69.5</v>
      </c>
      <c r="F37" s="10"/>
      <c r="G37" s="10"/>
      <c r="H37" s="47"/>
      <c r="I37" s="46"/>
      <c r="J37" s="10"/>
    </row>
    <row r="38" spans="1:5" ht="18.75" customHeight="1" hidden="1">
      <c r="A38" s="183"/>
      <c r="B38" s="184"/>
      <c r="C38" s="186"/>
      <c r="D38" s="165"/>
      <c r="E38" s="185"/>
    </row>
    <row r="39" spans="1:5" ht="12.75" customHeight="1" hidden="1">
      <c r="A39" s="183"/>
      <c r="B39" s="184"/>
      <c r="C39" s="187"/>
      <c r="D39" s="165"/>
      <c r="E39" s="185"/>
    </row>
    <row r="40" spans="1:5" ht="21" customHeight="1">
      <c r="A40" s="3"/>
      <c r="B40" s="116" t="s">
        <v>292</v>
      </c>
      <c r="C40" s="104" t="s">
        <v>296</v>
      </c>
      <c r="D40" s="4"/>
      <c r="E40" s="71">
        <f>E41</f>
        <v>346.7</v>
      </c>
    </row>
    <row r="41" spans="1:5" ht="43.5" customHeight="1">
      <c r="A41" s="3"/>
      <c r="B41" s="116" t="str">
        <f>'[1]Приложение 8'!$B$80</f>
        <v>Закупка товаров, работ и услуг для обеспечения государственных (муниципальных) нужд</v>
      </c>
      <c r="C41" s="104" t="s">
        <v>296</v>
      </c>
      <c r="D41" s="4">
        <v>200</v>
      </c>
      <c r="E41" s="71">
        <f>'Приложение 7'!H97</f>
        <v>346.7</v>
      </c>
    </row>
    <row r="42" spans="1:5" ht="18.75">
      <c r="A42" s="3"/>
      <c r="B42" s="115" t="s">
        <v>143</v>
      </c>
      <c r="C42" s="67" t="s">
        <v>269</v>
      </c>
      <c r="D42" s="4"/>
      <c r="E42" s="71">
        <f>SUM(E43)</f>
        <v>145</v>
      </c>
    </row>
    <row r="43" spans="1:5" ht="56.25">
      <c r="A43" s="3"/>
      <c r="B43" s="115" t="s">
        <v>284</v>
      </c>
      <c r="C43" s="67" t="s">
        <v>269</v>
      </c>
      <c r="D43" s="4">
        <v>200</v>
      </c>
      <c r="E43" s="71">
        <f>SUM('Приложение 7'!H99)</f>
        <v>145</v>
      </c>
    </row>
    <row r="44" spans="1:5" ht="37.5">
      <c r="A44" s="3"/>
      <c r="B44" s="115" t="s">
        <v>144</v>
      </c>
      <c r="C44" s="67" t="s">
        <v>270</v>
      </c>
      <c r="D44" s="4"/>
      <c r="E44" s="71">
        <f>SUM(E45)</f>
        <v>30</v>
      </c>
    </row>
    <row r="45" spans="1:5" ht="56.25">
      <c r="A45" s="3"/>
      <c r="B45" s="115" t="s">
        <v>284</v>
      </c>
      <c r="C45" s="67" t="s">
        <v>270</v>
      </c>
      <c r="D45" s="4">
        <v>200</v>
      </c>
      <c r="E45" s="71">
        <f>SUM('Приложение 7'!H101)</f>
        <v>30</v>
      </c>
    </row>
    <row r="46" spans="1:5" ht="18.75">
      <c r="A46" s="3"/>
      <c r="B46" s="118" t="s">
        <v>295</v>
      </c>
      <c r="C46" s="104" t="s">
        <v>318</v>
      </c>
      <c r="D46" s="4"/>
      <c r="E46" s="71">
        <f>E47</f>
        <v>268</v>
      </c>
    </row>
    <row r="47" spans="1:5" ht="56.25">
      <c r="A47" s="3"/>
      <c r="B47" s="116" t="s">
        <v>284</v>
      </c>
      <c r="C47" s="104" t="s">
        <v>318</v>
      </c>
      <c r="D47" s="4">
        <v>200</v>
      </c>
      <c r="E47" s="71">
        <f>'Приложение 7'!H103</f>
        <v>268</v>
      </c>
    </row>
    <row r="48" spans="1:5" ht="93.75">
      <c r="A48" s="7" t="s">
        <v>145</v>
      </c>
      <c r="B48" s="114" t="s">
        <v>132</v>
      </c>
      <c r="C48" s="66" t="s">
        <v>218</v>
      </c>
      <c r="D48" s="8"/>
      <c r="E48" s="72">
        <f>SUM(E49)</f>
        <v>332.7</v>
      </c>
    </row>
    <row r="49" spans="1:5" ht="39.75" customHeight="1">
      <c r="A49" s="3"/>
      <c r="B49" s="45" t="s">
        <v>333</v>
      </c>
      <c r="C49" s="67" t="s">
        <v>219</v>
      </c>
      <c r="D49" s="4"/>
      <c r="E49" s="71">
        <f>SUM(E50)</f>
        <v>332.7</v>
      </c>
    </row>
    <row r="50" spans="1:5" ht="56.25">
      <c r="A50" s="3"/>
      <c r="B50" s="45" t="s">
        <v>93</v>
      </c>
      <c r="C50" s="67" t="s">
        <v>337</v>
      </c>
      <c r="D50" s="4"/>
      <c r="E50" s="71">
        <f>SUM(E52)</f>
        <v>332.7</v>
      </c>
    </row>
    <row r="51" spans="1:5" ht="56.25">
      <c r="A51" s="3"/>
      <c r="B51" s="45" t="s">
        <v>94</v>
      </c>
      <c r="C51" s="67" t="s">
        <v>271</v>
      </c>
      <c r="D51" s="4"/>
      <c r="E51" s="71">
        <f>E52</f>
        <v>332.7</v>
      </c>
    </row>
    <row r="52" spans="1:5" ht="56.25">
      <c r="A52" s="3"/>
      <c r="B52" s="115" t="s">
        <v>284</v>
      </c>
      <c r="C52" s="67" t="s">
        <v>271</v>
      </c>
      <c r="D52" s="4">
        <v>200</v>
      </c>
      <c r="E52" s="71">
        <f>SUM('Приложение 7'!H153)</f>
        <v>332.7</v>
      </c>
    </row>
    <row r="53" spans="1:5" ht="56.25">
      <c r="A53" s="7" t="s">
        <v>146</v>
      </c>
      <c r="B53" s="114" t="s">
        <v>147</v>
      </c>
      <c r="C53" s="66" t="s">
        <v>220</v>
      </c>
      <c r="D53" s="8"/>
      <c r="E53" s="72">
        <f>SUM(E54)</f>
        <v>30</v>
      </c>
    </row>
    <row r="54" spans="1:5" ht="56.25">
      <c r="A54" s="3"/>
      <c r="B54" s="120" t="s">
        <v>327</v>
      </c>
      <c r="C54" s="67" t="s">
        <v>221</v>
      </c>
      <c r="D54" s="4"/>
      <c r="E54" s="71">
        <f>SUM(E56)</f>
        <v>30</v>
      </c>
    </row>
    <row r="55" spans="1:5" ht="37.5">
      <c r="A55" s="3"/>
      <c r="B55" s="123" t="s">
        <v>328</v>
      </c>
      <c r="C55" s="67" t="s">
        <v>338</v>
      </c>
      <c r="D55" s="4"/>
      <c r="E55" s="71">
        <f>E56</f>
        <v>30</v>
      </c>
    </row>
    <row r="56" spans="1:5" ht="37.5">
      <c r="A56" s="3"/>
      <c r="B56" s="124" t="s">
        <v>88</v>
      </c>
      <c r="C56" s="67" t="s">
        <v>272</v>
      </c>
      <c r="D56" s="4"/>
      <c r="E56" s="71">
        <f>SUM(E57)</f>
        <v>30</v>
      </c>
    </row>
    <row r="57" spans="1:5" ht="65.25" customHeight="1">
      <c r="A57" s="183"/>
      <c r="B57" s="184" t="s">
        <v>284</v>
      </c>
      <c r="C57" s="188" t="s">
        <v>272</v>
      </c>
      <c r="D57" s="165">
        <v>200</v>
      </c>
      <c r="E57" s="196">
        <f>SUM('Приложение 7'!H110)</f>
        <v>30</v>
      </c>
    </row>
    <row r="58" spans="1:5" ht="18.75" customHeight="1" hidden="1">
      <c r="A58" s="183"/>
      <c r="B58" s="184"/>
      <c r="C58" s="186"/>
      <c r="D58" s="165"/>
      <c r="E58" s="197"/>
    </row>
    <row r="59" spans="1:5" ht="18.75" customHeight="1" hidden="1">
      <c r="A59" s="183"/>
      <c r="B59" s="184"/>
      <c r="C59" s="186"/>
      <c r="D59" s="165"/>
      <c r="E59" s="197"/>
    </row>
    <row r="60" spans="1:5" ht="12.75" hidden="1">
      <c r="A60" s="183"/>
      <c r="B60" s="184"/>
      <c r="C60" s="187"/>
      <c r="D60" s="165"/>
      <c r="E60" s="198"/>
    </row>
    <row r="61" spans="1:5" ht="75">
      <c r="A61" s="7" t="s">
        <v>148</v>
      </c>
      <c r="B61" s="114" t="s">
        <v>149</v>
      </c>
      <c r="C61" s="66" t="s">
        <v>222</v>
      </c>
      <c r="D61" s="8"/>
      <c r="E61" s="72">
        <f>SUM(E62)</f>
        <v>98</v>
      </c>
    </row>
    <row r="62" spans="1:5" ht="56.25">
      <c r="A62" s="3"/>
      <c r="B62" s="120" t="s">
        <v>331</v>
      </c>
      <c r="C62" s="67" t="s">
        <v>223</v>
      </c>
      <c r="D62" s="4"/>
      <c r="E62" s="71">
        <f>SUM(E64)</f>
        <v>98</v>
      </c>
    </row>
    <row r="63" spans="1:5" ht="37.5">
      <c r="A63" s="3"/>
      <c r="B63" s="120" t="s">
        <v>129</v>
      </c>
      <c r="C63" s="67" t="s">
        <v>339</v>
      </c>
      <c r="D63" s="4"/>
      <c r="E63" s="71"/>
    </row>
    <row r="64" spans="1:5" ht="37.5">
      <c r="A64" s="3"/>
      <c r="B64" s="124" t="s">
        <v>92</v>
      </c>
      <c r="C64" s="67" t="s">
        <v>303</v>
      </c>
      <c r="D64" s="4"/>
      <c r="E64" s="71">
        <f>SUM(E65)</f>
        <v>98</v>
      </c>
    </row>
    <row r="65" spans="1:5" ht="37.5">
      <c r="A65" s="3"/>
      <c r="B65" s="115" t="s">
        <v>97</v>
      </c>
      <c r="C65" s="67" t="s">
        <v>303</v>
      </c>
      <c r="D65" s="4">
        <v>200</v>
      </c>
      <c r="E65" s="71">
        <f>SUM('Приложение 7'!H146)</f>
        <v>98</v>
      </c>
    </row>
    <row r="66" spans="1:5" ht="75" customHeight="1">
      <c r="A66" s="192" t="s">
        <v>150</v>
      </c>
      <c r="B66" s="189" t="s">
        <v>160</v>
      </c>
      <c r="C66" s="195" t="s">
        <v>224</v>
      </c>
      <c r="D66" s="199"/>
      <c r="E66" s="200">
        <f>E70</f>
        <v>10</v>
      </c>
    </row>
    <row r="67" spans="1:5" ht="18.75" customHeight="1">
      <c r="A67" s="193"/>
      <c r="B67" s="190"/>
      <c r="C67" s="195"/>
      <c r="D67" s="199"/>
      <c r="E67" s="200"/>
    </row>
    <row r="68" spans="1:5" ht="5.25" customHeight="1">
      <c r="A68" s="193"/>
      <c r="B68" s="190"/>
      <c r="C68" s="195"/>
      <c r="D68" s="199"/>
      <c r="E68" s="200"/>
    </row>
    <row r="69" spans="1:5" ht="12.75" hidden="1">
      <c r="A69" s="194"/>
      <c r="B69" s="191"/>
      <c r="C69" s="195"/>
      <c r="D69" s="199"/>
      <c r="E69" s="200"/>
    </row>
    <row r="70" spans="1:5" ht="56.25">
      <c r="A70" s="65"/>
      <c r="B70" s="124" t="s">
        <v>279</v>
      </c>
      <c r="C70" s="68" t="s">
        <v>225</v>
      </c>
      <c r="D70" s="64"/>
      <c r="E70" s="71">
        <f>E72+E74</f>
        <v>10</v>
      </c>
    </row>
    <row r="71" spans="1:5" ht="37.5">
      <c r="A71" s="65"/>
      <c r="B71" s="43" t="s">
        <v>139</v>
      </c>
      <c r="C71" s="68" t="s">
        <v>226</v>
      </c>
      <c r="D71" s="64"/>
      <c r="E71" s="71">
        <v>5</v>
      </c>
    </row>
    <row r="72" spans="1:5" ht="56.25">
      <c r="A72" s="65"/>
      <c r="B72" s="115" t="s">
        <v>284</v>
      </c>
      <c r="C72" s="68" t="s">
        <v>276</v>
      </c>
      <c r="D72" s="4">
        <v>200</v>
      </c>
      <c r="E72" s="71">
        <v>5</v>
      </c>
    </row>
    <row r="73" spans="1:5" ht="37.5">
      <c r="A73" s="65"/>
      <c r="B73" s="89" t="s">
        <v>294</v>
      </c>
      <c r="C73" s="105" t="s">
        <v>297</v>
      </c>
      <c r="D73" s="106"/>
      <c r="E73" s="107">
        <f>E74</f>
        <v>5</v>
      </c>
    </row>
    <row r="74" spans="1:5" ht="56.25">
      <c r="A74" s="113"/>
      <c r="B74" s="117" t="s">
        <v>284</v>
      </c>
      <c r="C74" s="105" t="s">
        <v>297</v>
      </c>
      <c r="D74" s="106">
        <v>200</v>
      </c>
      <c r="E74" s="107">
        <v>5</v>
      </c>
    </row>
    <row r="75" spans="1:5" ht="75">
      <c r="A75" s="7" t="s">
        <v>151</v>
      </c>
      <c r="B75" s="114" t="s">
        <v>73</v>
      </c>
      <c r="C75" s="66" t="s">
        <v>227</v>
      </c>
      <c r="D75" s="8"/>
      <c r="E75" s="72">
        <f>'Приложение 7'!H23</f>
        <v>1173.8</v>
      </c>
    </row>
    <row r="76" spans="1:5" ht="18.75">
      <c r="A76" s="3"/>
      <c r="B76" s="115" t="s">
        <v>74</v>
      </c>
      <c r="C76" s="67" t="s">
        <v>228</v>
      </c>
      <c r="D76" s="4"/>
      <c r="E76" s="71">
        <f>SUM(E77)</f>
        <v>1173.8</v>
      </c>
    </row>
    <row r="77" spans="1:5" ht="42.75" customHeight="1">
      <c r="A77" s="183"/>
      <c r="B77" s="184" t="s">
        <v>75</v>
      </c>
      <c r="C77" s="188" t="s">
        <v>229</v>
      </c>
      <c r="D77" s="165"/>
      <c r="E77" s="185">
        <f>SUM(E81)</f>
        <v>1173.8</v>
      </c>
    </row>
    <row r="78" spans="1:5" ht="18.75" customHeight="1" hidden="1">
      <c r="A78" s="183"/>
      <c r="B78" s="184"/>
      <c r="C78" s="186"/>
      <c r="D78" s="165"/>
      <c r="E78" s="185"/>
    </row>
    <row r="79" spans="1:5" ht="18.75" customHeight="1" hidden="1">
      <c r="A79" s="183"/>
      <c r="B79" s="184"/>
      <c r="C79" s="186"/>
      <c r="D79" s="165"/>
      <c r="E79" s="185"/>
    </row>
    <row r="80" spans="1:5" ht="12.75" hidden="1">
      <c r="A80" s="183"/>
      <c r="B80" s="184"/>
      <c r="C80" s="187"/>
      <c r="D80" s="165"/>
      <c r="E80" s="185"/>
    </row>
    <row r="81" spans="1:5" ht="112.5">
      <c r="A81" s="3"/>
      <c r="B81" s="115" t="s">
        <v>141</v>
      </c>
      <c r="C81" s="67" t="s">
        <v>229</v>
      </c>
      <c r="D81" s="4">
        <v>100</v>
      </c>
      <c r="E81" s="71">
        <f>SUM('Приложение 7'!H23)</f>
        <v>1173.8</v>
      </c>
    </row>
    <row r="82" spans="1:7" ht="75">
      <c r="A82" s="7" t="s">
        <v>152</v>
      </c>
      <c r="B82" s="114" t="s">
        <v>112</v>
      </c>
      <c r="C82" s="66" t="s">
        <v>230</v>
      </c>
      <c r="D82" s="8"/>
      <c r="E82" s="72">
        <f>E83+E100+E103+E107</f>
        <v>7765.500000000001</v>
      </c>
      <c r="G82" s="100"/>
    </row>
    <row r="83" spans="1:5" ht="75">
      <c r="A83" s="3"/>
      <c r="B83" s="115" t="s">
        <v>113</v>
      </c>
      <c r="C83" s="67" t="s">
        <v>231</v>
      </c>
      <c r="D83" s="4"/>
      <c r="E83" s="71">
        <f>E85+E86+E87+E89+E90+E92+E94+E95+E97</f>
        <v>7441.500000000001</v>
      </c>
    </row>
    <row r="84" spans="1:5" ht="37.5">
      <c r="A84" s="3"/>
      <c r="B84" s="115" t="s">
        <v>76</v>
      </c>
      <c r="C84" s="67" t="s">
        <v>232</v>
      </c>
      <c r="D84" s="4"/>
      <c r="E84" s="71">
        <f>E85</f>
        <v>2273</v>
      </c>
    </row>
    <row r="85" spans="1:5" ht="112.5">
      <c r="A85" s="3"/>
      <c r="B85" s="115" t="s">
        <v>141</v>
      </c>
      <c r="C85" s="67" t="s">
        <v>232</v>
      </c>
      <c r="D85" s="4">
        <v>100</v>
      </c>
      <c r="E85" s="71">
        <f>'Приложение 7'!H28</f>
        <v>2273</v>
      </c>
    </row>
    <row r="86" spans="1:5" ht="56.25">
      <c r="A86" s="3"/>
      <c r="B86" s="115" t="s">
        <v>284</v>
      </c>
      <c r="C86" s="67" t="s">
        <v>232</v>
      </c>
      <c r="D86" s="4">
        <v>200</v>
      </c>
      <c r="E86" s="71">
        <f>'Приложение 7'!H29</f>
        <v>637.8</v>
      </c>
    </row>
    <row r="87" spans="1:5" ht="18.75">
      <c r="A87" s="3"/>
      <c r="B87" s="115" t="s">
        <v>285</v>
      </c>
      <c r="C87" s="67" t="s">
        <v>232</v>
      </c>
      <c r="D87" s="4">
        <v>800</v>
      </c>
      <c r="E87" s="71">
        <f>SUM('Приложение 7'!H30)</f>
        <v>98</v>
      </c>
    </row>
    <row r="88" spans="1:5" ht="56.25">
      <c r="A88" s="3"/>
      <c r="B88" s="115" t="s">
        <v>79</v>
      </c>
      <c r="C88" s="67" t="s">
        <v>233</v>
      </c>
      <c r="D88" s="4"/>
      <c r="E88" s="71">
        <f>E89</f>
        <v>3585.9</v>
      </c>
    </row>
    <row r="89" spans="1:5" ht="112.5">
      <c r="A89" s="3"/>
      <c r="B89" s="115" t="s">
        <v>141</v>
      </c>
      <c r="C89" s="67" t="s">
        <v>233</v>
      </c>
      <c r="D89" s="4">
        <v>100</v>
      </c>
      <c r="E89" s="71">
        <f>SUM('Приложение 7'!H47)</f>
        <v>3585.9</v>
      </c>
    </row>
    <row r="90" spans="1:5" ht="57.75" customHeight="1">
      <c r="A90" s="183"/>
      <c r="B90" s="184" t="s">
        <v>97</v>
      </c>
      <c r="C90" s="188" t="s">
        <v>233</v>
      </c>
      <c r="D90" s="165">
        <v>200</v>
      </c>
      <c r="E90" s="185">
        <f>'Приложение 7'!H48</f>
        <v>574.7</v>
      </c>
    </row>
    <row r="91" spans="1:5" ht="12.75" hidden="1">
      <c r="A91" s="183"/>
      <c r="B91" s="184"/>
      <c r="C91" s="187"/>
      <c r="D91" s="165"/>
      <c r="E91" s="185"/>
    </row>
    <row r="92" spans="1:5" ht="18.75">
      <c r="A92" s="3"/>
      <c r="B92" s="115" t="s">
        <v>285</v>
      </c>
      <c r="C92" s="67" t="s">
        <v>233</v>
      </c>
      <c r="D92" s="4">
        <v>800</v>
      </c>
      <c r="E92" s="71">
        <f>SUM('Приложение 7'!H49)</f>
        <v>23</v>
      </c>
    </row>
    <row r="93" spans="1:5" ht="56.25">
      <c r="A93" s="3"/>
      <c r="B93" s="115" t="s">
        <v>27</v>
      </c>
      <c r="C93" s="67" t="s">
        <v>234</v>
      </c>
      <c r="D93" s="4"/>
      <c r="E93" s="71">
        <f>E94+E95</f>
        <v>245.29999999999998</v>
      </c>
    </row>
    <row r="94" spans="1:5" ht="112.5">
      <c r="A94" s="3"/>
      <c r="B94" s="115" t="s">
        <v>141</v>
      </c>
      <c r="C94" s="67" t="s">
        <v>234</v>
      </c>
      <c r="D94" s="4">
        <v>100</v>
      </c>
      <c r="E94" s="71">
        <f>SUM('Приложение 7'!H58)</f>
        <v>215.6</v>
      </c>
    </row>
    <row r="95" spans="1:5" ht="56.25">
      <c r="A95" s="3"/>
      <c r="B95" s="43" t="s">
        <v>284</v>
      </c>
      <c r="C95" s="67" t="s">
        <v>234</v>
      </c>
      <c r="D95" s="4">
        <v>200</v>
      </c>
      <c r="E95" s="71">
        <v>29.7</v>
      </c>
    </row>
    <row r="96" spans="1:5" ht="75">
      <c r="A96" s="3"/>
      <c r="B96" s="115" t="s">
        <v>128</v>
      </c>
      <c r="C96" s="67" t="s">
        <v>235</v>
      </c>
      <c r="D96" s="4"/>
      <c r="E96" s="71">
        <f>SUM(E97)</f>
        <v>3.8</v>
      </c>
    </row>
    <row r="97" spans="1:5" ht="37.5">
      <c r="A97" s="3"/>
      <c r="B97" s="115" t="s">
        <v>97</v>
      </c>
      <c r="C97" s="67" t="s">
        <v>235</v>
      </c>
      <c r="D97" s="4">
        <v>200</v>
      </c>
      <c r="E97" s="71">
        <f>SUM('Приложение 7'!H32)</f>
        <v>3.8</v>
      </c>
    </row>
    <row r="98" spans="1:5" s="112" customFormat="1" ht="33" customHeight="1">
      <c r="A98" s="130"/>
      <c r="B98" s="143" t="s">
        <v>77</v>
      </c>
      <c r="C98" s="144" t="s">
        <v>236</v>
      </c>
      <c r="D98" s="145"/>
      <c r="E98" s="146">
        <f>SUM(E99)</f>
        <v>20</v>
      </c>
    </row>
    <row r="99" spans="1:5" ht="51" customHeight="1">
      <c r="A99" s="133"/>
      <c r="B99" s="147" t="s">
        <v>114</v>
      </c>
      <c r="C99" s="148" t="s">
        <v>237</v>
      </c>
      <c r="D99" s="149"/>
      <c r="E99" s="150">
        <f>SUM(E100)</f>
        <v>20</v>
      </c>
    </row>
    <row r="100" spans="1:5" ht="18.75">
      <c r="A100" s="133"/>
      <c r="B100" s="147" t="s">
        <v>285</v>
      </c>
      <c r="C100" s="148" t="s">
        <v>237</v>
      </c>
      <c r="D100" s="149">
        <v>800</v>
      </c>
      <c r="E100" s="150">
        <f>SUM('Приложение 7'!H42)</f>
        <v>20</v>
      </c>
    </row>
    <row r="101" spans="1:5" ht="33" customHeight="1">
      <c r="A101" s="133"/>
      <c r="B101" s="147" t="s">
        <v>154</v>
      </c>
      <c r="C101" s="148" t="s">
        <v>274</v>
      </c>
      <c r="D101" s="149"/>
      <c r="E101" s="150">
        <f>SUM(E102)</f>
        <v>54</v>
      </c>
    </row>
    <row r="102" spans="1:5" ht="37.5">
      <c r="A102" s="133"/>
      <c r="B102" s="147" t="s">
        <v>118</v>
      </c>
      <c r="C102" s="148" t="s">
        <v>273</v>
      </c>
      <c r="D102" s="149"/>
      <c r="E102" s="150">
        <f>SUM(E103)</f>
        <v>54</v>
      </c>
    </row>
    <row r="103" spans="1:5" s="112" customFormat="1" ht="36" customHeight="1">
      <c r="A103" s="136"/>
      <c r="B103" s="151" t="s">
        <v>286</v>
      </c>
      <c r="C103" s="144" t="s">
        <v>273</v>
      </c>
      <c r="D103" s="145">
        <v>300</v>
      </c>
      <c r="E103" s="146">
        <f>SUM('Приложение 7'!H52)</f>
        <v>54</v>
      </c>
    </row>
    <row r="104" spans="1:5" s="112" customFormat="1" ht="72.75" customHeight="1">
      <c r="A104" s="136"/>
      <c r="B104" s="152" t="s">
        <v>113</v>
      </c>
      <c r="C104" s="153" t="s">
        <v>230</v>
      </c>
      <c r="D104" s="154"/>
      <c r="E104" s="150">
        <f>E105</f>
        <v>250</v>
      </c>
    </row>
    <row r="105" spans="1:5" s="112" customFormat="1" ht="18.75">
      <c r="A105" s="130"/>
      <c r="B105" s="152" t="s">
        <v>306</v>
      </c>
      <c r="C105" s="153" t="s">
        <v>313</v>
      </c>
      <c r="D105" s="154"/>
      <c r="E105" s="150">
        <f>E106</f>
        <v>250</v>
      </c>
    </row>
    <row r="106" spans="1:5" s="112" customFormat="1" ht="37.5">
      <c r="A106" s="130"/>
      <c r="B106" s="155" t="s">
        <v>316</v>
      </c>
      <c r="C106" s="153" t="s">
        <v>314</v>
      </c>
      <c r="D106" s="154"/>
      <c r="E106" s="150">
        <f>E107</f>
        <v>250</v>
      </c>
    </row>
    <row r="107" spans="1:5" s="112" customFormat="1" ht="56.25">
      <c r="A107" s="130"/>
      <c r="B107" s="152" t="str">
        <f>$B$11</f>
        <v>Закупка товаров, работ и услуг для обеспечения государственных (муниципальных) нужд</v>
      </c>
      <c r="C107" s="153" t="s">
        <v>314</v>
      </c>
      <c r="D107" s="154">
        <v>800</v>
      </c>
      <c r="E107" s="150">
        <v>250</v>
      </c>
    </row>
    <row r="108" spans="1:5" ht="24" customHeight="1">
      <c r="A108" s="138" t="s">
        <v>153</v>
      </c>
      <c r="B108" s="156" t="s">
        <v>81</v>
      </c>
      <c r="C108" s="157" t="s">
        <v>238</v>
      </c>
      <c r="D108" s="158"/>
      <c r="E108" s="159">
        <f>SUM(E109,)</f>
        <v>5</v>
      </c>
    </row>
    <row r="109" spans="1:5" ht="72.75" customHeight="1">
      <c r="A109" s="133"/>
      <c r="B109" s="147" t="s">
        <v>156</v>
      </c>
      <c r="C109" s="148" t="s">
        <v>239</v>
      </c>
      <c r="D109" s="149"/>
      <c r="E109" s="150">
        <v>5</v>
      </c>
    </row>
    <row r="110" spans="1:5" ht="70.5" customHeight="1">
      <c r="A110" s="133"/>
      <c r="B110" s="147" t="s">
        <v>82</v>
      </c>
      <c r="C110" s="148" t="s">
        <v>240</v>
      </c>
      <c r="D110" s="149"/>
      <c r="E110" s="150">
        <f>SUM(E111)</f>
        <v>5</v>
      </c>
    </row>
    <row r="111" spans="1:5" ht="35.25" customHeight="1">
      <c r="A111" s="133"/>
      <c r="B111" s="147" t="s">
        <v>97</v>
      </c>
      <c r="C111" s="148" t="s">
        <v>240</v>
      </c>
      <c r="D111" s="149">
        <v>200</v>
      </c>
      <c r="E111" s="150">
        <v>5</v>
      </c>
    </row>
    <row r="112" spans="1:5" ht="21" customHeight="1">
      <c r="A112" s="138" t="s">
        <v>155</v>
      </c>
      <c r="B112" s="156" t="s">
        <v>90</v>
      </c>
      <c r="C112" s="157" t="s">
        <v>241</v>
      </c>
      <c r="D112" s="158"/>
      <c r="E112" s="159">
        <f>SUM(E114)</f>
        <v>248.4</v>
      </c>
    </row>
    <row r="113" spans="1:5" ht="22.5" customHeight="1">
      <c r="A113" s="138"/>
      <c r="B113" s="137" t="s">
        <v>201</v>
      </c>
      <c r="C113" s="134" t="s">
        <v>340</v>
      </c>
      <c r="D113" s="138"/>
      <c r="E113" s="135">
        <f>E114</f>
        <v>248.4</v>
      </c>
    </row>
    <row r="114" spans="1:5" ht="21.75" customHeight="1">
      <c r="A114" s="138"/>
      <c r="B114" s="137" t="s">
        <v>138</v>
      </c>
      <c r="C114" s="134" t="s">
        <v>242</v>
      </c>
      <c r="D114" s="133"/>
      <c r="E114" s="135">
        <f>SUM(E115)</f>
        <v>248.4</v>
      </c>
    </row>
    <row r="115" spans="1:5" s="112" customFormat="1" ht="37.5">
      <c r="A115" s="141"/>
      <c r="B115" s="142" t="s">
        <v>286</v>
      </c>
      <c r="C115" s="131" t="s">
        <v>242</v>
      </c>
      <c r="D115" s="130">
        <v>300</v>
      </c>
      <c r="E115" s="132">
        <f>SUM('Приложение 7'!H139)</f>
        <v>248.4</v>
      </c>
    </row>
    <row r="116" spans="1:5" ht="51.75" customHeight="1">
      <c r="A116" s="138" t="s">
        <v>158</v>
      </c>
      <c r="B116" s="156" t="s">
        <v>122</v>
      </c>
      <c r="C116" s="139" t="s">
        <v>243</v>
      </c>
      <c r="D116" s="138"/>
      <c r="E116" s="140">
        <f>SUM(E117)</f>
        <v>23.5</v>
      </c>
    </row>
    <row r="117" spans="1:5" ht="56.25">
      <c r="A117" s="65"/>
      <c r="B117" s="115" t="s">
        <v>123</v>
      </c>
      <c r="C117" s="67" t="s">
        <v>244</v>
      </c>
      <c r="D117" s="4"/>
      <c r="E117" s="71">
        <f>SUM(E118)</f>
        <v>23.5</v>
      </c>
    </row>
    <row r="118" spans="1:5" ht="56.25">
      <c r="A118" s="3"/>
      <c r="B118" s="115" t="s">
        <v>159</v>
      </c>
      <c r="C118" s="67" t="s">
        <v>245</v>
      </c>
      <c r="D118" s="4"/>
      <c r="E118" s="71">
        <f>SUM(E119)</f>
        <v>23.5</v>
      </c>
    </row>
    <row r="119" spans="1:5" ht="18.75">
      <c r="A119" s="65"/>
      <c r="B119" s="115" t="s">
        <v>157</v>
      </c>
      <c r="C119" s="67" t="s">
        <v>245</v>
      </c>
      <c r="D119" s="4">
        <v>500</v>
      </c>
      <c r="E119" s="71">
        <f>SUM('Приложение 7'!H16)</f>
        <v>23.5</v>
      </c>
    </row>
    <row r="120" ht="12.75" hidden="1"/>
    <row r="121" spans="1:5" ht="75">
      <c r="A121" s="129" t="s">
        <v>364</v>
      </c>
      <c r="B121" s="114" t="s">
        <v>112</v>
      </c>
      <c r="C121" s="67" t="s">
        <v>230</v>
      </c>
      <c r="D121" s="4"/>
      <c r="E121" s="71">
        <f>E122</f>
        <v>0.2</v>
      </c>
    </row>
    <row r="122" spans="1:5" ht="18.75">
      <c r="A122" s="128"/>
      <c r="B122" s="115" t="s">
        <v>358</v>
      </c>
      <c r="C122" s="67" t="s">
        <v>365</v>
      </c>
      <c r="D122" s="4"/>
      <c r="E122" s="71">
        <f>E123</f>
        <v>0.2</v>
      </c>
    </row>
    <row r="123" spans="1:5" ht="37.5">
      <c r="A123" s="128"/>
      <c r="B123" s="115" t="s">
        <v>360</v>
      </c>
      <c r="C123" s="67" t="s">
        <v>366</v>
      </c>
      <c r="D123" s="4"/>
      <c r="E123" s="71">
        <f>E124</f>
        <v>0.2</v>
      </c>
    </row>
    <row r="124" spans="1:5" ht="18.75">
      <c r="A124" s="128"/>
      <c r="B124" s="115" t="s">
        <v>362</v>
      </c>
      <c r="C124" s="67" t="s">
        <v>366</v>
      </c>
      <c r="D124" s="4">
        <v>700</v>
      </c>
      <c r="E124" s="71">
        <v>0.2</v>
      </c>
    </row>
    <row r="125" spans="1:10" s="62" customFormat="1" ht="81" customHeight="1">
      <c r="A125" s="201" t="s">
        <v>368</v>
      </c>
      <c r="B125" s="201"/>
      <c r="C125" s="202" t="s">
        <v>162</v>
      </c>
      <c r="D125" s="202"/>
      <c r="E125" s="202"/>
      <c r="F125" s="11"/>
      <c r="G125" s="11"/>
      <c r="I125" s="11"/>
      <c r="J125" s="11"/>
    </row>
    <row r="126" spans="1:10" s="62" customFormat="1" ht="18.75" customHeight="1">
      <c r="A126" s="201"/>
      <c r="B126" s="201"/>
      <c r="C126" s="203"/>
      <c r="D126" s="203"/>
      <c r="E126" s="203"/>
      <c r="F126" s="73"/>
      <c r="G126" s="73"/>
      <c r="H126" s="73"/>
      <c r="I126" s="11"/>
      <c r="J126" s="17"/>
    </row>
  </sheetData>
  <sheetProtection/>
  <mergeCells count="30">
    <mergeCell ref="A38:A39"/>
    <mergeCell ref="B38:B39"/>
    <mergeCell ref="D38:D39"/>
    <mergeCell ref="E38:E39"/>
    <mergeCell ref="A57:A60"/>
    <mergeCell ref="B57:B60"/>
    <mergeCell ref="A77:A80"/>
    <mergeCell ref="B77:B80"/>
    <mergeCell ref="D77:D80"/>
    <mergeCell ref="E77:E80"/>
    <mergeCell ref="A125:B126"/>
    <mergeCell ref="C125:E126"/>
    <mergeCell ref="B66:B69"/>
    <mergeCell ref="A66:A69"/>
    <mergeCell ref="C57:C60"/>
    <mergeCell ref="C66:C69"/>
    <mergeCell ref="D57:D60"/>
    <mergeCell ref="E57:E60"/>
    <mergeCell ref="D66:D69"/>
    <mergeCell ref="E66:E69"/>
    <mergeCell ref="C1:E1"/>
    <mergeCell ref="A3:E3"/>
    <mergeCell ref="A4:E4"/>
    <mergeCell ref="A90:A91"/>
    <mergeCell ref="B90:B91"/>
    <mergeCell ref="D90:D91"/>
    <mergeCell ref="E90:E91"/>
    <mergeCell ref="C38:C39"/>
    <mergeCell ref="C90:C91"/>
    <mergeCell ref="C77:C80"/>
  </mergeCells>
  <printOptions/>
  <pageMargins left="0.7" right="0.7" top="0.75" bottom="0.75" header="0.3" footer="0.3"/>
  <pageSetup fitToWidth="0" horizontalDpi="600" verticalDpi="600" orientation="portrait" paperSize="9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PageLayoutView="0" workbookViewId="0" topLeftCell="A10">
      <selection activeCell="H3" sqref="H3"/>
    </sheetView>
  </sheetViews>
  <sheetFormatPr defaultColWidth="9.00390625" defaultRowHeight="12.75"/>
  <cols>
    <col min="1" max="1" width="31.625" style="6" customWidth="1"/>
    <col min="2" max="2" width="28.25390625" style="6" customWidth="1"/>
    <col min="3" max="3" width="19.875" style="6" customWidth="1"/>
    <col min="4" max="4" width="19.00390625" style="6" customWidth="1"/>
    <col min="5" max="7" width="9.125" style="6" customWidth="1"/>
    <col min="8" max="16384" width="9.125" style="38" customWidth="1"/>
  </cols>
  <sheetData>
    <row r="1" spans="3:4" ht="153.75" customHeight="1">
      <c r="C1" s="205" t="s">
        <v>372</v>
      </c>
      <c r="D1" s="205"/>
    </row>
    <row r="3" spans="1:4" ht="60.75" customHeight="1">
      <c r="A3" s="164" t="s">
        <v>315</v>
      </c>
      <c r="B3" s="164"/>
      <c r="C3" s="164"/>
      <c r="D3" s="164"/>
    </row>
    <row r="4" ht="24" customHeight="1">
      <c r="D4" s="39" t="s">
        <v>110</v>
      </c>
    </row>
    <row r="5" spans="1:4" ht="132.75" customHeight="1">
      <c r="A5" s="3" t="s">
        <v>32</v>
      </c>
      <c r="B5" s="183" t="s">
        <v>33</v>
      </c>
      <c r="C5" s="183"/>
      <c r="D5" s="3" t="s">
        <v>0</v>
      </c>
    </row>
    <row r="6" spans="1:4" ht="55.5" customHeight="1">
      <c r="A6" s="102">
        <v>9.9201E+19</v>
      </c>
      <c r="B6" s="206" t="s">
        <v>289</v>
      </c>
      <c r="C6" s="206"/>
      <c r="D6" s="121">
        <f>D10+D7</f>
        <v>1460.8000000000065</v>
      </c>
    </row>
    <row r="7" spans="1:4" ht="55.5" customHeight="1">
      <c r="A7" s="127" t="s">
        <v>341</v>
      </c>
      <c r="B7" s="207" t="s">
        <v>353</v>
      </c>
      <c r="C7" s="207"/>
      <c r="D7" s="121">
        <f>D8</f>
        <v>115</v>
      </c>
    </row>
    <row r="8" spans="1:4" ht="55.5" customHeight="1">
      <c r="A8" s="127" t="s">
        <v>342</v>
      </c>
      <c r="B8" s="207" t="s">
        <v>354</v>
      </c>
      <c r="C8" s="207"/>
      <c r="D8" s="121">
        <v>115</v>
      </c>
    </row>
    <row r="9" spans="1:4" ht="101.25" customHeight="1">
      <c r="A9" s="127" t="s">
        <v>343</v>
      </c>
      <c r="B9" s="207" t="s">
        <v>355</v>
      </c>
      <c r="C9" s="207"/>
      <c r="D9" s="121">
        <v>115</v>
      </c>
    </row>
    <row r="10" spans="1:4" ht="55.5" customHeight="1">
      <c r="A10" s="103" t="s">
        <v>344</v>
      </c>
      <c r="B10" s="204" t="s">
        <v>290</v>
      </c>
      <c r="C10" s="204"/>
      <c r="D10" s="121">
        <f>D15+D14</f>
        <v>1345.8000000000065</v>
      </c>
    </row>
    <row r="11" spans="1:4" ht="36" customHeight="1">
      <c r="A11" s="40" t="s">
        <v>345</v>
      </c>
      <c r="B11" s="204" t="s">
        <v>34</v>
      </c>
      <c r="C11" s="204"/>
      <c r="D11" s="42">
        <f>SUM(D12)</f>
        <v>-28059.6</v>
      </c>
    </row>
    <row r="12" spans="1:4" ht="39" customHeight="1">
      <c r="A12" s="41" t="s">
        <v>346</v>
      </c>
      <c r="B12" s="204" t="s">
        <v>35</v>
      </c>
      <c r="C12" s="204"/>
      <c r="D12" s="42">
        <f>D13</f>
        <v>-28059.6</v>
      </c>
    </row>
    <row r="13" spans="1:4" ht="36.75" customHeight="1">
      <c r="A13" s="41" t="s">
        <v>347</v>
      </c>
      <c r="B13" s="204" t="s">
        <v>36</v>
      </c>
      <c r="C13" s="204"/>
      <c r="D13" s="42">
        <f>D14</f>
        <v>-28059.6</v>
      </c>
    </row>
    <row r="14" spans="1:4" ht="44.25" customHeight="1">
      <c r="A14" s="41" t="s">
        <v>348</v>
      </c>
      <c r="B14" s="204" t="s">
        <v>37</v>
      </c>
      <c r="C14" s="204"/>
      <c r="D14" s="126">
        <v>-28059.6</v>
      </c>
    </row>
    <row r="15" spans="1:4" ht="39.75" customHeight="1">
      <c r="A15" s="41" t="s">
        <v>349</v>
      </c>
      <c r="B15" s="204" t="s">
        <v>38</v>
      </c>
      <c r="C15" s="204"/>
      <c r="D15" s="42">
        <f>D16</f>
        <v>29405.400000000005</v>
      </c>
    </row>
    <row r="16" spans="1:4" ht="36.75" customHeight="1">
      <c r="A16" s="41" t="s">
        <v>350</v>
      </c>
      <c r="B16" s="204" t="s">
        <v>39</v>
      </c>
      <c r="C16" s="204"/>
      <c r="D16" s="42">
        <f>SUM(D17)</f>
        <v>29405.400000000005</v>
      </c>
    </row>
    <row r="17" spans="1:4" ht="43.5" customHeight="1">
      <c r="A17" s="41" t="s">
        <v>351</v>
      </c>
      <c r="B17" s="204" t="s">
        <v>40</v>
      </c>
      <c r="C17" s="204"/>
      <c r="D17" s="42">
        <f>SUM(D18)</f>
        <v>29405.400000000005</v>
      </c>
    </row>
    <row r="18" spans="1:4" ht="48" customHeight="1">
      <c r="A18" s="41" t="s">
        <v>352</v>
      </c>
      <c r="B18" s="204" t="s">
        <v>41</v>
      </c>
      <c r="C18" s="204"/>
      <c r="D18" s="93">
        <f>'Приложение 7'!H8</f>
        <v>29405.400000000005</v>
      </c>
    </row>
    <row r="19" ht="9.75" customHeight="1"/>
    <row r="20" ht="8.25" customHeight="1"/>
    <row r="21" spans="1:4" ht="42" customHeight="1">
      <c r="A21" s="30" t="s">
        <v>248</v>
      </c>
      <c r="B21" s="30"/>
      <c r="C21" s="37"/>
      <c r="D21" s="37"/>
    </row>
    <row r="22" spans="1:4" ht="18.75">
      <c r="A22" s="29" t="s">
        <v>96</v>
      </c>
      <c r="B22" s="29"/>
      <c r="D22" s="31" t="s">
        <v>162</v>
      </c>
    </row>
  </sheetData>
  <sheetProtection/>
  <mergeCells count="16">
    <mergeCell ref="C1:D1"/>
    <mergeCell ref="A3:D3"/>
    <mergeCell ref="B5:C5"/>
    <mergeCell ref="B6:C6"/>
    <mergeCell ref="B10:C10"/>
    <mergeCell ref="B7:C7"/>
    <mergeCell ref="B8:C8"/>
    <mergeCell ref="B9:C9"/>
    <mergeCell ref="B11:C11"/>
    <mergeCell ref="B12:C12"/>
    <mergeCell ref="B18:C18"/>
    <mergeCell ref="B14:C14"/>
    <mergeCell ref="B15:C15"/>
    <mergeCell ref="B16:C16"/>
    <mergeCell ref="B17:C17"/>
    <mergeCell ref="B13:C13"/>
  </mergeCells>
  <printOptions/>
  <pageMargins left="0.5905511811023623" right="0.3937007874015748" top="0.5905511811023623" bottom="0.5905511811023623" header="0.5118110236220472" footer="0.5118110236220472"/>
  <pageSetup fitToHeight="4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Крупского с/п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 Крупского с/п</dc:creator>
  <cp:keywords/>
  <dc:description/>
  <cp:lastModifiedBy>Пользователь</cp:lastModifiedBy>
  <cp:lastPrinted>2021-03-24T07:52:12Z</cp:lastPrinted>
  <dcterms:created xsi:type="dcterms:W3CDTF">2009-02-04T05:21:53Z</dcterms:created>
  <dcterms:modified xsi:type="dcterms:W3CDTF">2021-06-22T05:56:08Z</dcterms:modified>
  <cp:category/>
  <cp:version/>
  <cp:contentType/>
  <cp:contentStatus/>
</cp:coreProperties>
</file>